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https://imprentanacionalcr-my.sharepoint.com/personal/mrivas_imprenta_go_cr/Documents/Mauricio/PAO/PAO 2021/"/>
    </mc:Choice>
  </mc:AlternateContent>
  <xr:revisionPtr revIDLastSave="301" documentId="8_{C44618E4-882A-4645-86A9-A0CB6652FB03}" xr6:coauthVersionLast="47" xr6:coauthVersionMax="47" xr10:uidLastSave="{355B13C7-9733-4D83-9CC7-4931E3492C27}"/>
  <bookViews>
    <workbookView xWindow="-108" yWindow="-108" windowWidth="23256" windowHeight="12576" firstSheet="1" activeTab="1" xr2:uid="{00000000-000D-0000-FFFF-FFFF00000000}"/>
  </bookViews>
  <sheets>
    <sheet name="Introducción" sheetId="15" state="hidden" r:id="rId1"/>
    <sheet name="PAO 2021 " sheetId="1" r:id="rId2"/>
    <sheet name="Datos Validaciones PAO" sheetId="14" r:id="rId3"/>
    <sheet name="Matriz Nº1" sheetId="2" r:id="rId4"/>
    <sheet name="Validaciones SEVRI" sheetId="10" r:id="rId5"/>
    <sheet name="Matriz Nº2" sheetId="3" r:id="rId6"/>
    <sheet name="Tabla 2-3-4-5" sheetId="11" state="hidden" r:id="rId7"/>
    <sheet name="Matriz Nº3" sheetId="4" r:id="rId8"/>
    <sheet name="Tablas 8-9-10-11" sheetId="5" state="hidden" r:id="rId9"/>
    <sheet name="Matriz Nº4" sheetId="7" r:id="rId10"/>
    <sheet name="Tabla 12" sheetId="6" state="hidden" r:id="rId11"/>
    <sheet name="Matriz Nº5" sheetId="8" state="hidden" r:id="rId12"/>
    <sheet name="PROB-EVENTOS" sheetId="9" state="hidden" r:id="rId13"/>
    <sheet name="Tabla 6" sheetId="12" state="hidden" r:id="rId14"/>
    <sheet name="Tabla 7" sheetId="13" state="hidden" r:id="rId15"/>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7" roundtripDataSignature="AMtx7mignJd46y7WVGMnNEzM2ZRnWts4Ig=="/>
    </ext>
  </extLst>
</workbook>
</file>

<file path=xl/calcChain.xml><?xml version="1.0" encoding="utf-8"?>
<calcChain xmlns="http://schemas.openxmlformats.org/spreadsheetml/2006/main">
  <c r="K15" i="1" l="1"/>
  <c r="K142" i="1" l="1"/>
  <c r="K143" i="1" s="1"/>
  <c r="K140" i="1"/>
  <c r="K141" i="1" s="1"/>
  <c r="B71" i="7" l="1"/>
  <c r="E85" i="10"/>
  <c r="F47" i="2"/>
  <c r="F48" i="7" l="1"/>
  <c r="F46" i="7"/>
  <c r="F18" i="7"/>
  <c r="F26" i="2"/>
  <c r="F19" i="2"/>
  <c r="E36" i="10" l="1"/>
  <c r="E77" i="10"/>
  <c r="E114" i="10"/>
  <c r="E10" i="10" l="1"/>
  <c r="E8" i="10"/>
  <c r="E34" i="10" l="1"/>
  <c r="E33" i="10"/>
  <c r="E37" i="10"/>
  <c r="E32" i="10" l="1"/>
  <c r="E10" i="3" l="1"/>
  <c r="E79" i="10"/>
  <c r="B100" i="2"/>
  <c r="B99" i="2"/>
  <c r="A99" i="2"/>
  <c r="B93" i="2"/>
  <c r="B92" i="2"/>
  <c r="A92" i="2"/>
  <c r="B86" i="2"/>
  <c r="B85" i="2"/>
  <c r="A85" i="2"/>
  <c r="K131" i="1"/>
  <c r="K132" i="1" s="1"/>
  <c r="B79" i="2"/>
  <c r="B78" i="2"/>
  <c r="A78" i="2"/>
  <c r="K100" i="1"/>
  <c r="K101" i="1" s="1"/>
  <c r="B72" i="2"/>
  <c r="B71" i="2"/>
  <c r="A71" i="2"/>
  <c r="B65" i="2"/>
  <c r="B64" i="2"/>
  <c r="A64" i="2"/>
  <c r="B58" i="2"/>
  <c r="B57" i="2"/>
  <c r="A57" i="2"/>
  <c r="B51" i="2"/>
  <c r="B50" i="2"/>
  <c r="A50" i="2"/>
  <c r="K77" i="1"/>
  <c r="K78" i="1" s="1"/>
  <c r="K135" i="1"/>
  <c r="K136" i="1" s="1"/>
  <c r="K84" i="1"/>
  <c r="K85" i="1" s="1"/>
  <c r="K61" i="1"/>
  <c r="K62" i="1" s="1"/>
  <c r="A43" i="2"/>
  <c r="B43" i="2"/>
  <c r="B44" i="2"/>
  <c r="A36" i="2"/>
  <c r="B36" i="2"/>
  <c r="A29" i="2"/>
  <c r="B29" i="2"/>
  <c r="B37" i="2"/>
  <c r="B30" i="2"/>
  <c r="K72" i="1"/>
  <c r="K73" i="1" s="1"/>
  <c r="K46" i="1"/>
  <c r="K47" i="1" s="1"/>
  <c r="K35" i="1"/>
  <c r="K36" i="1" s="1"/>
  <c r="K14" i="1"/>
  <c r="K26" i="1"/>
  <c r="K27" i="1" s="1"/>
  <c r="B23" i="2"/>
  <c r="B16" i="2" l="1"/>
  <c r="B16" i="7" s="1"/>
  <c r="B9" i="2"/>
  <c r="I12" i="3"/>
  <c r="F12" i="3"/>
  <c r="E12" i="3"/>
  <c r="I11" i="3"/>
  <c r="F11" i="3"/>
  <c r="E11" i="3"/>
  <c r="I10" i="3"/>
  <c r="F10" i="3"/>
  <c r="I19" i="3"/>
  <c r="F19" i="3"/>
  <c r="E19" i="3"/>
  <c r="I18" i="3"/>
  <c r="F18" i="3"/>
  <c r="E18" i="3"/>
  <c r="I17" i="3"/>
  <c r="E17" i="3"/>
  <c r="I16" i="3"/>
  <c r="F16" i="3"/>
  <c r="E16" i="3"/>
  <c r="I15" i="3"/>
  <c r="F15" i="3"/>
  <c r="E15" i="3"/>
  <c r="I26" i="3"/>
  <c r="F26" i="3"/>
  <c r="E26" i="3"/>
  <c r="I25" i="3"/>
  <c r="F25" i="3"/>
  <c r="E25" i="3"/>
  <c r="I24" i="3"/>
  <c r="E24" i="3"/>
  <c r="I23" i="3"/>
  <c r="F23" i="3"/>
  <c r="E23" i="3"/>
  <c r="I22" i="3"/>
  <c r="F22" i="3"/>
  <c r="E22" i="3"/>
  <c r="I33" i="3"/>
  <c r="F33" i="3"/>
  <c r="E33" i="3"/>
  <c r="I32" i="3"/>
  <c r="F32" i="3"/>
  <c r="E32" i="3"/>
  <c r="I31" i="3"/>
  <c r="F31" i="3"/>
  <c r="E31" i="3"/>
  <c r="I30" i="3"/>
  <c r="F30" i="3"/>
  <c r="E30" i="3"/>
  <c r="I29" i="3"/>
  <c r="F29" i="3"/>
  <c r="E29" i="3"/>
  <c r="I40" i="3"/>
  <c r="F40" i="3"/>
  <c r="E40" i="3"/>
  <c r="I39" i="3"/>
  <c r="F39" i="3"/>
  <c r="E39" i="3"/>
  <c r="I38" i="3"/>
  <c r="F38" i="3"/>
  <c r="E38" i="3"/>
  <c r="I37" i="3"/>
  <c r="F37" i="3"/>
  <c r="E37" i="3"/>
  <c r="I36" i="3"/>
  <c r="F36" i="3"/>
  <c r="E36" i="3"/>
  <c r="I47" i="3"/>
  <c r="F47" i="3"/>
  <c r="E47" i="3"/>
  <c r="I46" i="3"/>
  <c r="F46" i="3"/>
  <c r="E46" i="3"/>
  <c r="I45" i="3"/>
  <c r="F45" i="3"/>
  <c r="E45" i="3"/>
  <c r="I44" i="3"/>
  <c r="F44" i="3"/>
  <c r="E44" i="3"/>
  <c r="I43" i="3"/>
  <c r="F43" i="3"/>
  <c r="E43" i="3"/>
  <c r="I54" i="3"/>
  <c r="F54" i="3"/>
  <c r="E54" i="3"/>
  <c r="I53" i="3"/>
  <c r="F53" i="3"/>
  <c r="E53" i="3"/>
  <c r="I52" i="3"/>
  <c r="F52" i="3"/>
  <c r="E52" i="3"/>
  <c r="I51" i="3"/>
  <c r="F51" i="3"/>
  <c r="E51" i="3"/>
  <c r="I50" i="3"/>
  <c r="F50" i="3"/>
  <c r="E50" i="3"/>
  <c r="I61" i="3"/>
  <c r="F61" i="3"/>
  <c r="E61" i="3"/>
  <c r="I60" i="3"/>
  <c r="F60" i="3"/>
  <c r="E60" i="3"/>
  <c r="I59" i="3"/>
  <c r="F59" i="3"/>
  <c r="E59" i="3"/>
  <c r="I58" i="3"/>
  <c r="F58" i="3"/>
  <c r="E58" i="3"/>
  <c r="I57" i="3"/>
  <c r="F57" i="3"/>
  <c r="E57" i="3"/>
  <c r="I68" i="3"/>
  <c r="F68" i="3"/>
  <c r="E68" i="3"/>
  <c r="I67" i="3"/>
  <c r="F67" i="3"/>
  <c r="E67" i="3"/>
  <c r="I66" i="3"/>
  <c r="F66" i="3"/>
  <c r="E66" i="3"/>
  <c r="I65" i="3"/>
  <c r="F65" i="3"/>
  <c r="E65" i="3"/>
  <c r="I64" i="3"/>
  <c r="F64" i="3"/>
  <c r="E64" i="3"/>
  <c r="I75" i="3"/>
  <c r="F75" i="3"/>
  <c r="E75" i="3"/>
  <c r="I74" i="3"/>
  <c r="F74" i="3"/>
  <c r="E74" i="3"/>
  <c r="I73" i="3"/>
  <c r="F73" i="3"/>
  <c r="E73" i="3"/>
  <c r="I72" i="3"/>
  <c r="F72" i="3"/>
  <c r="E72" i="3"/>
  <c r="I71" i="3"/>
  <c r="F71" i="3"/>
  <c r="E71" i="3"/>
  <c r="I82" i="3"/>
  <c r="F82" i="3"/>
  <c r="E82" i="3"/>
  <c r="I81" i="3"/>
  <c r="F81" i="3"/>
  <c r="E81" i="3"/>
  <c r="I80" i="3"/>
  <c r="F80" i="3"/>
  <c r="E80" i="3"/>
  <c r="I79" i="3"/>
  <c r="F79" i="3"/>
  <c r="E79" i="3"/>
  <c r="I78" i="3"/>
  <c r="F78" i="3"/>
  <c r="E78" i="3"/>
  <c r="I103" i="3"/>
  <c r="F103" i="3"/>
  <c r="E103" i="3"/>
  <c r="I102" i="3"/>
  <c r="F102" i="3"/>
  <c r="E102" i="3"/>
  <c r="I101" i="3"/>
  <c r="F101" i="3"/>
  <c r="E101" i="3"/>
  <c r="I100" i="3"/>
  <c r="F100" i="3"/>
  <c r="E100" i="3"/>
  <c r="I99" i="3"/>
  <c r="F99" i="3"/>
  <c r="E99" i="3"/>
  <c r="I96" i="3"/>
  <c r="F96" i="3"/>
  <c r="E96" i="3"/>
  <c r="I95" i="3"/>
  <c r="F95" i="3"/>
  <c r="E95" i="3"/>
  <c r="I94" i="3"/>
  <c r="F94" i="3"/>
  <c r="E94" i="3"/>
  <c r="I93" i="3"/>
  <c r="F93" i="3"/>
  <c r="E93" i="3"/>
  <c r="I92" i="3"/>
  <c r="F92" i="3"/>
  <c r="E92" i="3"/>
  <c r="F105" i="7"/>
  <c r="A105" i="7"/>
  <c r="F104" i="7"/>
  <c r="A104" i="7"/>
  <c r="F103" i="7"/>
  <c r="A103" i="7"/>
  <c r="F102" i="7"/>
  <c r="A102" i="7"/>
  <c r="F101" i="7"/>
  <c r="A101" i="7"/>
  <c r="A100" i="7"/>
  <c r="F98" i="7"/>
  <c r="A98" i="7"/>
  <c r="F97" i="7"/>
  <c r="A97" i="7"/>
  <c r="F96" i="7"/>
  <c r="A96" i="7"/>
  <c r="F95" i="7"/>
  <c r="A95" i="7"/>
  <c r="F94" i="7"/>
  <c r="A94" i="7"/>
  <c r="A93" i="7"/>
  <c r="F91" i="7"/>
  <c r="A91" i="7"/>
  <c r="F90" i="7"/>
  <c r="A90" i="7"/>
  <c r="F89" i="7"/>
  <c r="A89" i="7"/>
  <c r="F88" i="7"/>
  <c r="A88" i="7"/>
  <c r="F87" i="7"/>
  <c r="A87" i="7"/>
  <c r="A86" i="7"/>
  <c r="F84" i="7"/>
  <c r="A84" i="7"/>
  <c r="F83" i="7"/>
  <c r="A83" i="7"/>
  <c r="F82" i="7"/>
  <c r="A82" i="7"/>
  <c r="F81" i="7"/>
  <c r="A81" i="7"/>
  <c r="F80" i="7"/>
  <c r="A80" i="7"/>
  <c r="A79" i="7"/>
  <c r="F77" i="7"/>
  <c r="A77" i="7"/>
  <c r="F76" i="7"/>
  <c r="A76" i="7"/>
  <c r="F75" i="7"/>
  <c r="A75" i="7"/>
  <c r="F74" i="7"/>
  <c r="A74" i="7"/>
  <c r="F73" i="7"/>
  <c r="A73" i="7"/>
  <c r="A72" i="7"/>
  <c r="F70" i="7"/>
  <c r="A70" i="7"/>
  <c r="F69" i="7"/>
  <c r="A69" i="7"/>
  <c r="F68" i="7"/>
  <c r="A68" i="7"/>
  <c r="F67" i="7"/>
  <c r="A67" i="7"/>
  <c r="F66" i="7"/>
  <c r="A66" i="7"/>
  <c r="A65" i="7"/>
  <c r="F63" i="7"/>
  <c r="A63" i="7"/>
  <c r="F62" i="7"/>
  <c r="A62" i="7"/>
  <c r="F61" i="7"/>
  <c r="A61" i="7"/>
  <c r="F60" i="7"/>
  <c r="A60" i="7"/>
  <c r="F59" i="7"/>
  <c r="A59" i="7"/>
  <c r="A58" i="7"/>
  <c r="F56" i="7"/>
  <c r="A56" i="7"/>
  <c r="F55" i="7"/>
  <c r="A55" i="7"/>
  <c r="F54" i="7"/>
  <c r="A54" i="7"/>
  <c r="F53" i="7"/>
  <c r="A53" i="7"/>
  <c r="F52" i="7"/>
  <c r="A52" i="7"/>
  <c r="A51" i="7"/>
  <c r="F49" i="7"/>
  <c r="A49" i="7"/>
  <c r="A48" i="7"/>
  <c r="F47" i="7"/>
  <c r="A47" i="7"/>
  <c r="A46" i="7"/>
  <c r="F45" i="7"/>
  <c r="A45" i="7"/>
  <c r="A44" i="7"/>
  <c r="F42" i="7"/>
  <c r="A42" i="7"/>
  <c r="F41" i="7"/>
  <c r="A41" i="7"/>
  <c r="F40" i="7"/>
  <c r="A40" i="7"/>
  <c r="F39" i="7"/>
  <c r="A39" i="7"/>
  <c r="F38" i="7"/>
  <c r="A38" i="7"/>
  <c r="A37" i="7"/>
  <c r="F35" i="7"/>
  <c r="A35" i="7"/>
  <c r="F34" i="7"/>
  <c r="A34" i="7"/>
  <c r="F33" i="7"/>
  <c r="A33" i="7"/>
  <c r="F32" i="7"/>
  <c r="A32" i="7"/>
  <c r="F31" i="7"/>
  <c r="A31" i="7"/>
  <c r="A30" i="7"/>
  <c r="F28" i="7"/>
  <c r="A28" i="7"/>
  <c r="F27" i="7"/>
  <c r="A27" i="7"/>
  <c r="F26" i="7"/>
  <c r="A26" i="7"/>
  <c r="F25" i="7"/>
  <c r="A25" i="7"/>
  <c r="F24" i="7"/>
  <c r="A24" i="7"/>
  <c r="A23" i="7"/>
  <c r="F21" i="7"/>
  <c r="A21" i="7"/>
  <c r="F20" i="7"/>
  <c r="A20" i="7"/>
  <c r="F19" i="7"/>
  <c r="A19" i="7"/>
  <c r="A18" i="7"/>
  <c r="F17" i="7"/>
  <c r="A17" i="7"/>
  <c r="A16" i="7"/>
  <c r="F14" i="7"/>
  <c r="A14" i="7"/>
  <c r="F13" i="7"/>
  <c r="A13" i="7"/>
  <c r="F12" i="7"/>
  <c r="A12" i="7"/>
  <c r="F11" i="7"/>
  <c r="A11" i="7"/>
  <c r="A100" i="4"/>
  <c r="A93" i="4"/>
  <c r="A86" i="4"/>
  <c r="A79" i="4"/>
  <c r="A72" i="4"/>
  <c r="A65" i="4"/>
  <c r="A58" i="4"/>
  <c r="A51" i="4"/>
  <c r="A44" i="4"/>
  <c r="A37" i="4"/>
  <c r="A30" i="4"/>
  <c r="A23" i="4"/>
  <c r="A16" i="4"/>
  <c r="A103" i="3"/>
  <c r="A105" i="4" s="1"/>
  <c r="C105" i="4" s="1"/>
  <c r="A102" i="3"/>
  <c r="A101" i="3"/>
  <c r="A100" i="3"/>
  <c r="A99" i="3"/>
  <c r="A101" i="4" s="1"/>
  <c r="A98" i="3"/>
  <c r="A96" i="3"/>
  <c r="A95" i="3"/>
  <c r="A97" i="4" s="1"/>
  <c r="A94" i="3"/>
  <c r="A93" i="3"/>
  <c r="A95" i="4" s="1"/>
  <c r="A92" i="3"/>
  <c r="A94" i="4" s="1"/>
  <c r="A91" i="3"/>
  <c r="I89" i="3"/>
  <c r="F89" i="3"/>
  <c r="E89" i="3"/>
  <c r="A89" i="3"/>
  <c r="A91" i="4" s="1"/>
  <c r="I88" i="3"/>
  <c r="F88" i="3"/>
  <c r="E88" i="3"/>
  <c r="A88" i="3"/>
  <c r="A90" i="4" s="1"/>
  <c r="I87" i="3"/>
  <c r="F87" i="3"/>
  <c r="E87" i="3"/>
  <c r="A87" i="3"/>
  <c r="I86" i="3"/>
  <c r="F86" i="3"/>
  <c r="E86" i="3"/>
  <c r="A86" i="3"/>
  <c r="I85" i="3"/>
  <c r="F85" i="3"/>
  <c r="E85" i="3"/>
  <c r="A85" i="3"/>
  <c r="A87" i="4" s="1"/>
  <c r="A84" i="3"/>
  <c r="A82" i="3"/>
  <c r="A84" i="4" s="1"/>
  <c r="D84" i="4" s="1"/>
  <c r="I84" i="4" s="1"/>
  <c r="J84" i="4" s="1"/>
  <c r="A81" i="3"/>
  <c r="A83" i="4" s="1"/>
  <c r="A80" i="3"/>
  <c r="A82" i="4" s="1"/>
  <c r="A79" i="3"/>
  <c r="A81" i="4" s="1"/>
  <c r="A78" i="3"/>
  <c r="A80" i="4" s="1"/>
  <c r="A77" i="3"/>
  <c r="A75" i="3"/>
  <c r="A77" i="4" s="1"/>
  <c r="A74" i="3"/>
  <c r="A73" i="3"/>
  <c r="A72" i="3"/>
  <c r="A71" i="3"/>
  <c r="A73" i="4" s="1"/>
  <c r="A70" i="3"/>
  <c r="A68" i="3"/>
  <c r="A70" i="4" s="1"/>
  <c r="C70" i="4" s="1"/>
  <c r="A67" i="3"/>
  <c r="A66" i="3"/>
  <c r="A65" i="3"/>
  <c r="A64" i="3"/>
  <c r="A66" i="4" s="1"/>
  <c r="A63" i="3"/>
  <c r="A61" i="3"/>
  <c r="A63" i="4" s="1"/>
  <c r="A60" i="3"/>
  <c r="A62" i="4" s="1"/>
  <c r="A59" i="3"/>
  <c r="A58" i="3"/>
  <c r="A57" i="3"/>
  <c r="A59" i="4" s="1"/>
  <c r="A56" i="3"/>
  <c r="A54" i="3"/>
  <c r="A53" i="3"/>
  <c r="A55" i="4" s="1"/>
  <c r="A52" i="3"/>
  <c r="A51" i="3"/>
  <c r="A53" i="4" s="1"/>
  <c r="A50" i="3"/>
  <c r="A52" i="4" s="1"/>
  <c r="A49" i="3"/>
  <c r="A47" i="3"/>
  <c r="A46" i="3"/>
  <c r="A48" i="4" s="1"/>
  <c r="A45" i="3"/>
  <c r="A44" i="3"/>
  <c r="A43" i="3"/>
  <c r="A45" i="4" s="1"/>
  <c r="A42" i="3"/>
  <c r="A40" i="3"/>
  <c r="A42" i="4" s="1"/>
  <c r="A39" i="3"/>
  <c r="A38" i="3"/>
  <c r="A37" i="3"/>
  <c r="A36" i="3"/>
  <c r="A38" i="4" s="1"/>
  <c r="A35" i="3"/>
  <c r="A33" i="3"/>
  <c r="A35" i="4" s="1"/>
  <c r="A32" i="3"/>
  <c r="A34" i="4" s="1"/>
  <c r="A31" i="3"/>
  <c r="A30" i="3"/>
  <c r="A29" i="3"/>
  <c r="A31" i="4" s="1"/>
  <c r="A28" i="3"/>
  <c r="A26" i="3"/>
  <c r="A25" i="3"/>
  <c r="A27" i="4" s="1"/>
  <c r="A24" i="3"/>
  <c r="A23" i="3"/>
  <c r="A22" i="3"/>
  <c r="A24" i="4" s="1"/>
  <c r="A21" i="3"/>
  <c r="A19" i="3"/>
  <c r="A21" i="4" s="1"/>
  <c r="A18" i="3"/>
  <c r="A17" i="3"/>
  <c r="A16" i="3"/>
  <c r="A15" i="3"/>
  <c r="A17" i="4" s="1"/>
  <c r="A14" i="3"/>
  <c r="A11" i="3"/>
  <c r="A11" i="4" s="1"/>
  <c r="A13" i="4"/>
  <c r="A12" i="3"/>
  <c r="A14" i="4" s="1"/>
  <c r="A10" i="3"/>
  <c r="A10" i="4" s="1"/>
  <c r="F105" i="2"/>
  <c r="F104" i="2"/>
  <c r="F103" i="2"/>
  <c r="F102" i="2"/>
  <c r="F101" i="2"/>
  <c r="B100" i="7"/>
  <c r="B99" i="4"/>
  <c r="A99" i="4"/>
  <c r="F98" i="2"/>
  <c r="F97" i="2"/>
  <c r="F96" i="2"/>
  <c r="F95" i="2"/>
  <c r="F94" i="2"/>
  <c r="B91" i="3"/>
  <c r="B92" i="4"/>
  <c r="A92" i="4"/>
  <c r="F91" i="2"/>
  <c r="F90" i="2"/>
  <c r="F89" i="2"/>
  <c r="F88" i="2"/>
  <c r="F87" i="2"/>
  <c r="B84" i="3"/>
  <c r="B85" i="7"/>
  <c r="A85" i="7"/>
  <c r="F84" i="2"/>
  <c r="F83" i="2"/>
  <c r="F82" i="2"/>
  <c r="F80" i="2"/>
  <c r="B79" i="7"/>
  <c r="B78" i="4"/>
  <c r="A78" i="4"/>
  <c r="F77" i="2"/>
  <c r="F76" i="2"/>
  <c r="B72" i="4"/>
  <c r="B69" i="3"/>
  <c r="A69" i="3"/>
  <c r="F70" i="2"/>
  <c r="F69" i="2"/>
  <c r="F68" i="2"/>
  <c r="F67" i="2"/>
  <c r="B65" i="3" s="1"/>
  <c r="B65" i="7"/>
  <c r="B64" i="4"/>
  <c r="A64" i="4"/>
  <c r="F63" i="2"/>
  <c r="F62" i="2"/>
  <c r="F61" i="2"/>
  <c r="F60" i="2"/>
  <c r="F59" i="2"/>
  <c r="B58" i="4"/>
  <c r="B57" i="7"/>
  <c r="A57" i="7"/>
  <c r="F56" i="2"/>
  <c r="F55" i="2"/>
  <c r="F54" i="2"/>
  <c r="F53" i="2"/>
  <c r="F52" i="2"/>
  <c r="B51" i="7"/>
  <c r="B50" i="4"/>
  <c r="A50" i="7"/>
  <c r="F49" i="2"/>
  <c r="B44" i="4"/>
  <c r="B41" i="3"/>
  <c r="A41" i="3"/>
  <c r="F42" i="2"/>
  <c r="F40" i="2"/>
  <c r="F39" i="2"/>
  <c r="B37" i="3" s="1"/>
  <c r="F38" i="2"/>
  <c r="B37" i="7"/>
  <c r="B34" i="3"/>
  <c r="A36" i="7"/>
  <c r="F35" i="2"/>
  <c r="F34" i="2"/>
  <c r="F33" i="2"/>
  <c r="B28" i="3"/>
  <c r="B29" i="4"/>
  <c r="A29" i="4"/>
  <c r="F28" i="2"/>
  <c r="F27" i="2"/>
  <c r="F25" i="2"/>
  <c r="F24" i="2"/>
  <c r="B23" i="4"/>
  <c r="B22" i="2"/>
  <c r="B22" i="7" s="1"/>
  <c r="A22" i="2"/>
  <c r="A22" i="4" s="1"/>
  <c r="F21" i="2"/>
  <c r="F20" i="2"/>
  <c r="F12" i="2"/>
  <c r="F14" i="2"/>
  <c r="F13" i="2"/>
  <c r="D81" i="4" l="1"/>
  <c r="I81" i="4" s="1"/>
  <c r="J81" i="4" s="1"/>
  <c r="B81" i="7" s="1"/>
  <c r="D53" i="4"/>
  <c r="I53" i="4" s="1"/>
  <c r="J53" i="4" s="1"/>
  <c r="B53" i="7" s="1"/>
  <c r="B51" i="3"/>
  <c r="B58" i="3"/>
  <c r="B23" i="3"/>
  <c r="B18" i="3"/>
  <c r="B74" i="3"/>
  <c r="A76" i="4"/>
  <c r="B84" i="7"/>
  <c r="B17" i="3"/>
  <c r="B26" i="3"/>
  <c r="B31" i="3"/>
  <c r="B54" i="3"/>
  <c r="B59" i="3"/>
  <c r="B102" i="3"/>
  <c r="B94" i="3"/>
  <c r="B24" i="3"/>
  <c r="B38" i="3"/>
  <c r="B52" i="3"/>
  <c r="B66" i="3"/>
  <c r="B87" i="3"/>
  <c r="B67" i="3"/>
  <c r="B96" i="3"/>
  <c r="B101" i="3"/>
  <c r="A89" i="4"/>
  <c r="B75" i="3"/>
  <c r="B77" i="4" s="1"/>
  <c r="B89" i="3"/>
  <c r="B91" i="4" s="1"/>
  <c r="B19" i="3"/>
  <c r="B21" i="4" s="1"/>
  <c r="B33" i="3"/>
  <c r="B35" i="4" s="1"/>
  <c r="B47" i="3"/>
  <c r="B61" i="3"/>
  <c r="B63" i="4" s="1"/>
  <c r="D95" i="4"/>
  <c r="I95" i="4" s="1"/>
  <c r="J95" i="4" s="1"/>
  <c r="B95" i="7" s="1"/>
  <c r="A96" i="4"/>
  <c r="C96" i="4" s="1"/>
  <c r="B86" i="3"/>
  <c r="B100" i="3"/>
  <c r="A47" i="4"/>
  <c r="C47" i="4" s="1"/>
  <c r="A56" i="4"/>
  <c r="C56" i="4" s="1"/>
  <c r="B93" i="3"/>
  <c r="B95" i="4" s="1"/>
  <c r="B40" i="3"/>
  <c r="B42" i="4" s="1"/>
  <c r="B68" i="3"/>
  <c r="B70" i="4" s="1"/>
  <c r="B82" i="3"/>
  <c r="B84" i="4" s="1"/>
  <c r="B103" i="3"/>
  <c r="B105" i="4" s="1"/>
  <c r="A33" i="4"/>
  <c r="A40" i="4"/>
  <c r="C40" i="4" s="1"/>
  <c r="A61" i="4"/>
  <c r="C61" i="4" s="1"/>
  <c r="A68" i="4"/>
  <c r="C68" i="4" s="1"/>
  <c r="B12" i="3"/>
  <c r="B14" i="4" s="1"/>
  <c r="B25" i="3"/>
  <c r="B27" i="4" s="1"/>
  <c r="B32" i="3"/>
  <c r="B34" i="4" s="1"/>
  <c r="B53" i="3"/>
  <c r="B55" i="4" s="1"/>
  <c r="B60" i="3"/>
  <c r="B62" i="4" s="1"/>
  <c r="B81" i="3"/>
  <c r="B83" i="4" s="1"/>
  <c r="B88" i="3"/>
  <c r="B90" i="4" s="1"/>
  <c r="B95" i="3"/>
  <c r="B97" i="4" s="1"/>
  <c r="B22" i="3"/>
  <c r="B24" i="4" s="1"/>
  <c r="B99" i="3"/>
  <c r="B101" i="4" s="1"/>
  <c r="B80" i="3"/>
  <c r="B82" i="4" s="1"/>
  <c r="B92" i="7"/>
  <c r="B85" i="4"/>
  <c r="B78" i="7"/>
  <c r="A34" i="3"/>
  <c r="A62" i="3"/>
  <c r="A22" i="7"/>
  <c r="B36" i="7"/>
  <c r="B50" i="7"/>
  <c r="B64" i="7"/>
  <c r="A20" i="3"/>
  <c r="A27" i="3"/>
  <c r="A48" i="3"/>
  <c r="A55" i="3"/>
  <c r="A76" i="3"/>
  <c r="A83" i="3"/>
  <c r="A50" i="4"/>
  <c r="A71" i="4"/>
  <c r="B20" i="3"/>
  <c r="B48" i="3"/>
  <c r="B76" i="3"/>
  <c r="A97" i="3"/>
  <c r="B22" i="4"/>
  <c r="A36" i="4"/>
  <c r="A43" i="4"/>
  <c r="A57" i="4"/>
  <c r="A90" i="3"/>
  <c r="B36" i="4"/>
  <c r="A85" i="4"/>
  <c r="A64" i="7"/>
  <c r="A78" i="7"/>
  <c r="A92" i="7"/>
  <c r="B57" i="4"/>
  <c r="B65" i="4"/>
  <c r="B71" i="4"/>
  <c r="B79" i="4"/>
  <c r="B100" i="4"/>
  <c r="A29" i="7"/>
  <c r="A43" i="7"/>
  <c r="A71" i="7"/>
  <c r="A99" i="7"/>
  <c r="B35" i="3"/>
  <c r="B63" i="3"/>
  <c r="B98" i="3"/>
  <c r="B51" i="4"/>
  <c r="B93" i="4"/>
  <c r="B30" i="7"/>
  <c r="B44" i="7"/>
  <c r="B58" i="7"/>
  <c r="B72" i="7"/>
  <c r="B86" i="7"/>
  <c r="B27" i="3"/>
  <c r="B42" i="3"/>
  <c r="B55" i="3"/>
  <c r="B70" i="3"/>
  <c r="B83" i="3"/>
  <c r="B90" i="3"/>
  <c r="B30" i="4"/>
  <c r="B43" i="4"/>
  <c r="B21" i="3"/>
  <c r="B49" i="3"/>
  <c r="B62" i="3"/>
  <c r="B77" i="3"/>
  <c r="B97" i="3"/>
  <c r="B37" i="4"/>
  <c r="B86" i="4"/>
  <c r="B29" i="7"/>
  <c r="B43" i="7"/>
  <c r="B93" i="7"/>
  <c r="B99" i="7"/>
  <c r="B56" i="3"/>
  <c r="C14" i="4"/>
  <c r="D13" i="4"/>
  <c r="I13" i="4" s="1"/>
  <c r="J13" i="4" s="1"/>
  <c r="D27" i="4"/>
  <c r="I27" i="4" s="1"/>
  <c r="J27" i="4" s="1"/>
  <c r="B27" i="7" s="1"/>
  <c r="D34" i="4"/>
  <c r="I34" i="4" s="1"/>
  <c r="J34" i="4" s="1"/>
  <c r="B34" i="7" s="1"/>
  <c r="C35" i="4"/>
  <c r="D48" i="4"/>
  <c r="I48" i="4" s="1"/>
  <c r="J48" i="4" s="1"/>
  <c r="D55" i="4"/>
  <c r="I55" i="4" s="1"/>
  <c r="J55" i="4" s="1"/>
  <c r="B55" i="7" s="1"/>
  <c r="D62" i="4"/>
  <c r="I62" i="4" s="1"/>
  <c r="J62" i="4" s="1"/>
  <c r="B62" i="7" s="1"/>
  <c r="C63" i="4"/>
  <c r="D76" i="4"/>
  <c r="I76" i="4" s="1"/>
  <c r="J76" i="4" s="1"/>
  <c r="B76" i="7" s="1"/>
  <c r="D83" i="4"/>
  <c r="I83" i="4" s="1"/>
  <c r="J83" i="4" s="1"/>
  <c r="B83" i="7" s="1"/>
  <c r="D97" i="4"/>
  <c r="I97" i="4" s="1"/>
  <c r="J97" i="4" s="1"/>
  <c r="B97" i="7" s="1"/>
  <c r="B14" i="3"/>
  <c r="B16" i="4"/>
  <c r="B23" i="7"/>
  <c r="D90" i="4"/>
  <c r="I90" i="4" s="1"/>
  <c r="J90" i="4" s="1"/>
  <c r="B90" i="7" s="1"/>
  <c r="D89" i="4"/>
  <c r="I89" i="4" s="1"/>
  <c r="J89" i="4" s="1"/>
  <c r="B89" i="7" s="1"/>
  <c r="D91" i="4"/>
  <c r="I91" i="4" s="1"/>
  <c r="J91" i="4" s="1"/>
  <c r="B91" i="7" s="1"/>
  <c r="A103" i="4"/>
  <c r="C103" i="4" s="1"/>
  <c r="A104" i="4"/>
  <c r="D104" i="4" s="1"/>
  <c r="I104" i="4" s="1"/>
  <c r="J104" i="4" s="1"/>
  <c r="B104" i="7" s="1"/>
  <c r="A102" i="4"/>
  <c r="D102" i="4" s="1"/>
  <c r="I102" i="4" s="1"/>
  <c r="J102" i="4" s="1"/>
  <c r="B102" i="7" s="1"/>
  <c r="C101" i="4"/>
  <c r="A98" i="4"/>
  <c r="C98" i="4" s="1"/>
  <c r="C94" i="4"/>
  <c r="C89" i="4"/>
  <c r="C91" i="4"/>
  <c r="A88" i="4"/>
  <c r="D88" i="4" s="1"/>
  <c r="I88" i="4" s="1"/>
  <c r="J88" i="4" s="1"/>
  <c r="B88" i="7" s="1"/>
  <c r="C87" i="4"/>
  <c r="D87" i="4"/>
  <c r="I87" i="4" s="1"/>
  <c r="J87" i="4" s="1"/>
  <c r="B85" i="3"/>
  <c r="B87" i="4" s="1"/>
  <c r="D82" i="4"/>
  <c r="I82" i="4" s="1"/>
  <c r="J82" i="4" s="1"/>
  <c r="B82" i="7" s="1"/>
  <c r="C82" i="4"/>
  <c r="C84" i="4"/>
  <c r="D80" i="4"/>
  <c r="I80" i="4" s="1"/>
  <c r="J80" i="4" s="1"/>
  <c r="C80" i="4"/>
  <c r="A74" i="4"/>
  <c r="D74" i="4" s="1"/>
  <c r="I74" i="4" s="1"/>
  <c r="J74" i="4" s="1"/>
  <c r="B74" i="7" s="1"/>
  <c r="A75" i="4"/>
  <c r="C75" i="4" s="1"/>
  <c r="C77" i="4"/>
  <c r="C73" i="4"/>
  <c r="A69" i="4"/>
  <c r="D69" i="4" s="1"/>
  <c r="I69" i="4" s="1"/>
  <c r="J69" i="4" s="1"/>
  <c r="B69" i="7" s="1"/>
  <c r="A67" i="4"/>
  <c r="D67" i="4" s="1"/>
  <c r="I67" i="4" s="1"/>
  <c r="J67" i="4" s="1"/>
  <c r="B67" i="7" s="1"/>
  <c r="C66" i="4"/>
  <c r="A60" i="4"/>
  <c r="D60" i="4" s="1"/>
  <c r="I60" i="4" s="1"/>
  <c r="J60" i="4" s="1"/>
  <c r="B60" i="7" s="1"/>
  <c r="C59" i="4"/>
  <c r="B57" i="3"/>
  <c r="B59" i="4" s="1"/>
  <c r="A54" i="4"/>
  <c r="C54" i="4" s="1"/>
  <c r="C52" i="4"/>
  <c r="B50" i="3"/>
  <c r="B52" i="4" s="1"/>
  <c r="A46" i="4"/>
  <c r="D46" i="4" s="1"/>
  <c r="I46" i="4" s="1"/>
  <c r="J46" i="4" s="1"/>
  <c r="A49" i="4"/>
  <c r="C49" i="4" s="1"/>
  <c r="C45" i="4"/>
  <c r="C42" i="4"/>
  <c r="A41" i="4"/>
  <c r="D41" i="4" s="1"/>
  <c r="I41" i="4" s="1"/>
  <c r="J41" i="4" s="1"/>
  <c r="B41" i="7" s="1"/>
  <c r="A39" i="4"/>
  <c r="D39" i="4" s="1"/>
  <c r="I39" i="4" s="1"/>
  <c r="J39" i="4" s="1"/>
  <c r="B39" i="7" s="1"/>
  <c r="C38" i="4"/>
  <c r="B36" i="3"/>
  <c r="B38" i="4" s="1"/>
  <c r="C33" i="4"/>
  <c r="A32" i="4"/>
  <c r="D32" i="4" s="1"/>
  <c r="I32" i="4" s="1"/>
  <c r="J32" i="4" s="1"/>
  <c r="B32" i="7" s="1"/>
  <c r="C31" i="4"/>
  <c r="A25" i="4"/>
  <c r="D25" i="4" s="1"/>
  <c r="I25" i="4" s="1"/>
  <c r="J25" i="4" s="1"/>
  <c r="B25" i="7" s="1"/>
  <c r="A26" i="4"/>
  <c r="A28" i="4"/>
  <c r="C24" i="4"/>
  <c r="D24" i="4"/>
  <c r="I24" i="4" s="1"/>
  <c r="J24" i="4" s="1"/>
  <c r="D21" i="4"/>
  <c r="I21" i="4" s="1"/>
  <c r="J21" i="4" s="1"/>
  <c r="B21" i="7" s="1"/>
  <c r="C21" i="4"/>
  <c r="A18" i="4"/>
  <c r="D18" i="4" s="1"/>
  <c r="I18" i="4" s="1"/>
  <c r="J18" i="4" s="1"/>
  <c r="A20" i="4"/>
  <c r="D20" i="4" s="1"/>
  <c r="I20" i="4" s="1"/>
  <c r="J20" i="4" s="1"/>
  <c r="B20" i="7" s="1"/>
  <c r="A19" i="4"/>
  <c r="D17" i="4"/>
  <c r="I17" i="4" s="1"/>
  <c r="J17" i="4" s="1"/>
  <c r="C17" i="4"/>
  <c r="B78" i="3"/>
  <c r="B80" i="4" s="1"/>
  <c r="B92" i="3"/>
  <c r="B94" i="4" s="1"/>
  <c r="D101" i="4"/>
  <c r="I101" i="4" s="1"/>
  <c r="J101" i="4" s="1"/>
  <c r="D103" i="4"/>
  <c r="I103" i="4" s="1"/>
  <c r="J103" i="4" s="1"/>
  <c r="B103" i="7" s="1"/>
  <c r="D105" i="4"/>
  <c r="I105" i="4" s="1"/>
  <c r="J105" i="4" s="1"/>
  <c r="B105" i="7" s="1"/>
  <c r="D94" i="4"/>
  <c r="I94" i="4" s="1"/>
  <c r="J94" i="4" s="1"/>
  <c r="C95" i="4"/>
  <c r="C97" i="4"/>
  <c r="C90" i="4"/>
  <c r="C81" i="4"/>
  <c r="C83" i="4"/>
  <c r="D73" i="4"/>
  <c r="I73" i="4" s="1"/>
  <c r="J73" i="4" s="1"/>
  <c r="B76" i="4"/>
  <c r="D77" i="4"/>
  <c r="I77" i="4" s="1"/>
  <c r="J77" i="4" s="1"/>
  <c r="B77" i="7" s="1"/>
  <c r="C76" i="4"/>
  <c r="D66" i="4"/>
  <c r="I66" i="4" s="1"/>
  <c r="J66" i="4" s="1"/>
  <c r="D68" i="4"/>
  <c r="I68" i="4" s="1"/>
  <c r="J68" i="4" s="1"/>
  <c r="D70" i="4"/>
  <c r="I70" i="4" s="1"/>
  <c r="J70" i="4" s="1"/>
  <c r="B70" i="7" s="1"/>
  <c r="D59" i="4"/>
  <c r="I59" i="4" s="1"/>
  <c r="J59" i="4" s="1"/>
  <c r="D63" i="4"/>
  <c r="I63" i="4" s="1"/>
  <c r="J63" i="4" s="1"/>
  <c r="B63" i="7" s="1"/>
  <c r="C62" i="4"/>
  <c r="D52" i="4"/>
  <c r="I52" i="4" s="1"/>
  <c r="J52" i="4" s="1"/>
  <c r="B53" i="4"/>
  <c r="C53" i="4"/>
  <c r="C55" i="4"/>
  <c r="D45" i="4"/>
  <c r="I45" i="4" s="1"/>
  <c r="J45" i="4" s="1"/>
  <c r="C48" i="4"/>
  <c r="D38" i="4"/>
  <c r="I38" i="4" s="1"/>
  <c r="J38" i="4" s="1"/>
  <c r="D42" i="4"/>
  <c r="I42" i="4" s="1"/>
  <c r="J42" i="4" s="1"/>
  <c r="B42" i="7" s="1"/>
  <c r="D31" i="4"/>
  <c r="I31" i="4" s="1"/>
  <c r="J31" i="4" s="1"/>
  <c r="D33" i="4"/>
  <c r="I33" i="4" s="1"/>
  <c r="J33" i="4" s="1"/>
  <c r="B33" i="7" s="1"/>
  <c r="D35" i="4"/>
  <c r="I35" i="4" s="1"/>
  <c r="J35" i="4" s="1"/>
  <c r="B35" i="7" s="1"/>
  <c r="C34" i="4"/>
  <c r="C27" i="4"/>
  <c r="D14" i="4"/>
  <c r="I14" i="4" s="1"/>
  <c r="J14" i="4" s="1"/>
  <c r="B14" i="7" s="1"/>
  <c r="C13" i="4"/>
  <c r="C10" i="4"/>
  <c r="D10" i="4"/>
  <c r="I10" i="4" s="1"/>
  <c r="J10" i="4" s="1"/>
  <c r="C11" i="4"/>
  <c r="D11" i="4"/>
  <c r="I11" i="4" s="1"/>
  <c r="J11" i="4" s="1"/>
  <c r="D96" i="4" l="1"/>
  <c r="I96" i="4" s="1"/>
  <c r="J96" i="4" s="1"/>
  <c r="B96" i="7" s="1"/>
  <c r="C88" i="4"/>
  <c r="B98" i="4"/>
  <c r="B96" i="4"/>
  <c r="B89" i="4"/>
  <c r="B69" i="4"/>
  <c r="B26" i="4"/>
  <c r="B28" i="4"/>
  <c r="D47" i="4"/>
  <c r="I47" i="4" s="1"/>
  <c r="J47" i="4" s="1"/>
  <c r="B47" i="7" s="1"/>
  <c r="C29" i="8" s="1"/>
  <c r="D98" i="4"/>
  <c r="I98" i="4" s="1"/>
  <c r="J98" i="4" s="1"/>
  <c r="B98" i="7" s="1"/>
  <c r="B19" i="4"/>
  <c r="D75" i="4"/>
  <c r="I75" i="4" s="1"/>
  <c r="J75" i="4" s="1"/>
  <c r="C41" i="4"/>
  <c r="B25" i="4"/>
  <c r="C104" i="4"/>
  <c r="B68" i="4"/>
  <c r="B68" i="7" s="1"/>
  <c r="C50" i="8" s="1"/>
  <c r="B33" i="4"/>
  <c r="B104" i="4"/>
  <c r="B52" i="7"/>
  <c r="B101" i="7"/>
  <c r="B87" i="7"/>
  <c r="D61" i="4"/>
  <c r="I61" i="4" s="1"/>
  <c r="J61" i="4" s="1"/>
  <c r="B61" i="7" s="1"/>
  <c r="C102" i="4"/>
  <c r="B102" i="4"/>
  <c r="C46" i="4"/>
  <c r="C20" i="4"/>
  <c r="C32" i="4"/>
  <c r="B49" i="4"/>
  <c r="C67" i="4"/>
  <c r="B67" i="4"/>
  <c r="B61" i="4"/>
  <c r="D56" i="4"/>
  <c r="I56" i="4" s="1"/>
  <c r="J56" i="4" s="1"/>
  <c r="B56" i="7" s="1"/>
  <c r="C74" i="4"/>
  <c r="B56" i="4"/>
  <c r="B40" i="4"/>
  <c r="D40" i="4"/>
  <c r="I40" i="4" s="1"/>
  <c r="J40" i="4" s="1"/>
  <c r="B40" i="7" s="1"/>
  <c r="D49" i="4"/>
  <c r="I49" i="4" s="1"/>
  <c r="J49" i="4" s="1"/>
  <c r="B49" i="7" s="1"/>
  <c r="B54" i="4"/>
  <c r="B80" i="7"/>
  <c r="B20" i="4"/>
  <c r="B38" i="7"/>
  <c r="B94" i="7"/>
  <c r="B103" i="4"/>
  <c r="B59" i="7"/>
  <c r="C41" i="8" s="1"/>
  <c r="B24" i="7"/>
  <c r="B88" i="4"/>
  <c r="C69" i="4"/>
  <c r="C60" i="4"/>
  <c r="B60" i="4"/>
  <c r="D54" i="4"/>
  <c r="I54" i="4" s="1"/>
  <c r="J54" i="4" s="1"/>
  <c r="B54" i="7" s="1"/>
  <c r="C36" i="8" s="1"/>
  <c r="C39" i="4"/>
  <c r="B39" i="4"/>
  <c r="C25" i="4"/>
  <c r="C28" i="4"/>
  <c r="D28" i="4"/>
  <c r="I28" i="4" s="1"/>
  <c r="J28" i="4" s="1"/>
  <c r="B28" i="7" s="1"/>
  <c r="C24" i="8" s="1"/>
  <c r="C26" i="4"/>
  <c r="D26" i="4"/>
  <c r="I26" i="4" s="1"/>
  <c r="J26" i="4" s="1"/>
  <c r="B26" i="7" s="1"/>
  <c r="C18" i="4"/>
  <c r="D19" i="4"/>
  <c r="I19" i="4" s="1"/>
  <c r="J19" i="4" s="1"/>
  <c r="B19" i="7" s="1"/>
  <c r="C19" i="4"/>
  <c r="B9" i="4"/>
  <c r="E84" i="10"/>
  <c r="E86" i="10"/>
  <c r="B15" i="2"/>
  <c r="C12" i="8"/>
  <c r="F10" i="7"/>
  <c r="E29" i="10"/>
  <c r="E16" i="10"/>
  <c r="A15" i="2"/>
  <c r="E13" i="10"/>
  <c r="E100" i="10"/>
  <c r="E62" i="10"/>
  <c r="E66" i="10"/>
  <c r="E61" i="10"/>
  <c r="E7" i="10"/>
  <c r="E65" i="10"/>
  <c r="E22" i="10"/>
  <c r="E59" i="10"/>
  <c r="E97" i="10"/>
  <c r="F75" i="2" s="1"/>
  <c r="B73" i="3" s="1"/>
  <c r="B75" i="4" s="1"/>
  <c r="E49" i="10"/>
  <c r="E12" i="10"/>
  <c r="E92" i="10"/>
  <c r="E26" i="10"/>
  <c r="E28" i="10"/>
  <c r="A16" i="8"/>
  <c r="K9" i="1"/>
  <c r="K10" i="1" s="1"/>
  <c r="D52" i="8"/>
  <c r="C52" i="8"/>
  <c r="D49" i="8"/>
  <c r="C49" i="8"/>
  <c r="D46" i="8"/>
  <c r="C46" i="8"/>
  <c r="D43" i="8"/>
  <c r="C43" i="8"/>
  <c r="D40" i="8"/>
  <c r="C40" i="8"/>
  <c r="D37" i="8"/>
  <c r="C37" i="8"/>
  <c r="D34" i="8"/>
  <c r="C34" i="8"/>
  <c r="D31" i="8"/>
  <c r="C31" i="8"/>
  <c r="D28" i="8"/>
  <c r="C28" i="8"/>
  <c r="D25" i="8"/>
  <c r="C25" i="8"/>
  <c r="D22" i="8"/>
  <c r="C22" i="8"/>
  <c r="D19" i="8"/>
  <c r="C19" i="8"/>
  <c r="D16" i="8"/>
  <c r="C16" i="8"/>
  <c r="D13" i="8"/>
  <c r="C13" i="8"/>
  <c r="E52" i="8"/>
  <c r="E49" i="8"/>
  <c r="E46" i="8"/>
  <c r="E43" i="8"/>
  <c r="E40" i="8"/>
  <c r="E37" i="8"/>
  <c r="E34" i="8"/>
  <c r="E31" i="8"/>
  <c r="E28" i="8"/>
  <c r="E25" i="8"/>
  <c r="E22" i="8"/>
  <c r="E19" i="8"/>
  <c r="E16" i="8"/>
  <c r="E13" i="8"/>
  <c r="A52" i="8"/>
  <c r="C51" i="8"/>
  <c r="A46" i="8"/>
  <c r="A43" i="8"/>
  <c r="A40" i="8"/>
  <c r="A37" i="8"/>
  <c r="C35" i="8"/>
  <c r="A34" i="8"/>
  <c r="A31" i="8"/>
  <c r="A28" i="8"/>
  <c r="C26" i="8"/>
  <c r="A25" i="8"/>
  <c r="A22" i="8"/>
  <c r="A19" i="8"/>
  <c r="C23" i="8"/>
  <c r="C18" i="8"/>
  <c r="A13" i="8"/>
  <c r="A10" i="7"/>
  <c r="A3" i="2"/>
  <c r="E125" i="10"/>
  <c r="E124" i="10"/>
  <c r="E123" i="10"/>
  <c r="E122" i="10"/>
  <c r="E121" i="10"/>
  <c r="E120" i="10"/>
  <c r="E119" i="10"/>
  <c r="E118" i="10"/>
  <c r="E117" i="10"/>
  <c r="E116" i="10"/>
  <c r="E115" i="10"/>
  <c r="E113" i="10"/>
  <c r="E112" i="10"/>
  <c r="E111" i="10"/>
  <c r="E110" i="10"/>
  <c r="E109" i="10"/>
  <c r="E108" i="10"/>
  <c r="E107" i="10"/>
  <c r="E106" i="10"/>
  <c r="E105" i="10"/>
  <c r="E104" i="10"/>
  <c r="E103" i="10"/>
  <c r="E102" i="10"/>
  <c r="E101" i="10"/>
  <c r="E99" i="10"/>
  <c r="E98" i="10"/>
  <c r="E96" i="10"/>
  <c r="E95" i="10"/>
  <c r="E94" i="10"/>
  <c r="E93" i="10"/>
  <c r="E91" i="10"/>
  <c r="B45" i="3" s="1"/>
  <c r="B47" i="4" s="1"/>
  <c r="E90" i="10"/>
  <c r="E89" i="10"/>
  <c r="E88" i="10"/>
  <c r="E87" i="10"/>
  <c r="E83" i="10"/>
  <c r="E82" i="10"/>
  <c r="E81" i="10"/>
  <c r="E80" i="10"/>
  <c r="E78" i="10"/>
  <c r="E76" i="10"/>
  <c r="E75" i="10"/>
  <c r="E74" i="10"/>
  <c r="E73" i="10"/>
  <c r="E72" i="10"/>
  <c r="E71" i="10"/>
  <c r="E70" i="10"/>
  <c r="E69" i="10"/>
  <c r="E68" i="10"/>
  <c r="E67" i="10"/>
  <c r="E64" i="10"/>
  <c r="E63" i="10"/>
  <c r="E60" i="10"/>
  <c r="E58" i="10"/>
  <c r="E57" i="10"/>
  <c r="F81" i="2" s="1"/>
  <c r="B79" i="3" s="1"/>
  <c r="B81" i="4" s="1"/>
  <c r="E56" i="10"/>
  <c r="E55" i="10"/>
  <c r="E54" i="10"/>
  <c r="E53" i="10"/>
  <c r="E52" i="10"/>
  <c r="E51" i="10"/>
  <c r="E50" i="10"/>
  <c r="E48" i="10"/>
  <c r="E47" i="10"/>
  <c r="E46" i="10"/>
  <c r="F41" i="2" s="1"/>
  <c r="B39" i="3" s="1"/>
  <c r="B41" i="4" s="1"/>
  <c r="E45" i="10"/>
  <c r="E44" i="10"/>
  <c r="F31" i="2" s="1"/>
  <c r="B29" i="3" s="1"/>
  <c r="B31" i="4" s="1"/>
  <c r="B31" i="7" s="1"/>
  <c r="E43" i="10"/>
  <c r="E42" i="10"/>
  <c r="E41" i="10"/>
  <c r="E40" i="10"/>
  <c r="E39" i="10"/>
  <c r="E38" i="10"/>
  <c r="E35" i="10"/>
  <c r="E31" i="10"/>
  <c r="E30" i="10"/>
  <c r="E27" i="10"/>
  <c r="E25" i="10"/>
  <c r="E24" i="10"/>
  <c r="E23" i="10"/>
  <c r="E21" i="10"/>
  <c r="E20" i="10"/>
  <c r="E19" i="10"/>
  <c r="E18" i="10"/>
  <c r="E17" i="10"/>
  <c r="E15" i="10"/>
  <c r="E14" i="10"/>
  <c r="E11" i="10"/>
  <c r="E9" i="10"/>
  <c r="E6" i="10"/>
  <c r="E5" i="10"/>
  <c r="E4" i="10"/>
  <c r="E3" i="10"/>
  <c r="E2" i="10"/>
  <c r="F17" i="2" s="1"/>
  <c r="B15" i="3" s="1"/>
  <c r="B17" i="4" s="1"/>
  <c r="B17" i="7" s="1"/>
  <c r="D10" i="8"/>
  <c r="C10" i="8"/>
  <c r="A9" i="7"/>
  <c r="A9" i="4"/>
  <c r="A2" i="4"/>
  <c r="A1" i="4"/>
  <c r="E10" i="8"/>
  <c r="A9" i="3"/>
  <c r="A2" i="3"/>
  <c r="A1" i="3"/>
  <c r="B8" i="2"/>
  <c r="B8" i="3" s="1"/>
  <c r="A8" i="2"/>
  <c r="A8" i="7" s="1"/>
  <c r="B75" i="7" l="1"/>
  <c r="F45" i="2"/>
  <c r="B43" i="3" s="1"/>
  <c r="B45" i="4" s="1"/>
  <c r="B45" i="7" s="1"/>
  <c r="C27" i="8" s="1"/>
  <c r="F73" i="2"/>
  <c r="B71" i="3" s="1"/>
  <c r="B73" i="4" s="1"/>
  <c r="B73" i="7" s="1"/>
  <c r="F32" i="2"/>
  <c r="B30" i="3" s="1"/>
  <c r="B32" i="4" s="1"/>
  <c r="F74" i="2"/>
  <c r="B72" i="3" s="1"/>
  <c r="B74" i="4" s="1"/>
  <c r="F11" i="2"/>
  <c r="B11" i="3" s="1"/>
  <c r="B11" i="4" s="1"/>
  <c r="B11" i="7" s="1"/>
  <c r="F48" i="2"/>
  <c r="B46" i="3" s="1"/>
  <c r="B48" i="4" s="1"/>
  <c r="F10" i="2"/>
  <c r="B10" i="3" s="1"/>
  <c r="B10" i="4" s="1"/>
  <c r="B10" i="7" s="1"/>
  <c r="F66" i="2"/>
  <c r="B64" i="3" s="1"/>
  <c r="B66" i="4" s="1"/>
  <c r="B66" i="7" s="1"/>
  <c r="C48" i="8" s="1"/>
  <c r="F18" i="2"/>
  <c r="B16" i="3" s="1"/>
  <c r="B18" i="4" s="1"/>
  <c r="B18" i="7" s="1"/>
  <c r="C14" i="8" s="1"/>
  <c r="F46" i="2"/>
  <c r="B44" i="3" s="1"/>
  <c r="B46" i="4" s="1"/>
  <c r="B46" i="7" s="1"/>
  <c r="A15" i="7"/>
  <c r="A13" i="3"/>
  <c r="A15" i="4"/>
  <c r="B15" i="4"/>
  <c r="B15" i="7"/>
  <c r="C11" i="8" s="1"/>
  <c r="B13" i="3"/>
  <c r="B13" i="4"/>
  <c r="B13" i="7" s="1"/>
  <c r="B19" i="8"/>
  <c r="C39" i="8"/>
  <c r="C44" i="8"/>
  <c r="C32" i="8"/>
  <c r="C20" i="8"/>
  <c r="C17" i="8"/>
  <c r="A12" i="4"/>
  <c r="C12" i="4" s="1"/>
  <c r="B40" i="8"/>
  <c r="C15" i="8"/>
  <c r="C30" i="8"/>
  <c r="C42" i="8"/>
  <c r="C47" i="8"/>
  <c r="B31" i="8"/>
  <c r="A49" i="8"/>
  <c r="C21" i="8"/>
  <c r="C33" i="8"/>
  <c r="C38" i="8"/>
  <c r="C45" i="8"/>
  <c r="B34" i="8"/>
  <c r="A10" i="8"/>
  <c r="B9" i="7"/>
  <c r="C9" i="8" s="1"/>
  <c r="B8" i="7"/>
  <c r="C8" i="8" s="1"/>
  <c r="B9" i="3"/>
  <c r="B8" i="4"/>
  <c r="A3" i="4"/>
  <c r="A3" i="7" s="1"/>
  <c r="A3" i="8" s="1"/>
  <c r="A3" i="3"/>
  <c r="A8" i="3"/>
  <c r="A8" i="4"/>
  <c r="B16" i="8" l="1"/>
  <c r="B12" i="4"/>
  <c r="B22" i="8"/>
  <c r="D12" i="4"/>
  <c r="I12" i="4" s="1"/>
  <c r="J12" i="4" s="1"/>
  <c r="B49" i="8"/>
  <c r="B10" i="8" l="1"/>
  <c r="B12" i="7"/>
  <c r="B13" i="8"/>
  <c r="B28" i="8"/>
  <c r="B37" i="8"/>
  <c r="B46" i="8"/>
  <c r="B43" i="8"/>
  <c r="B52" i="8"/>
  <c r="B2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tc={09FE974F-724A-4BD3-8595-6410279CC5D3}</author>
    <author>tc={038BCD9D-9622-4249-8DCF-C29638ED9CFE}</author>
    <author>tc={0ACF050E-3456-4FCE-830A-A31B7A1641F7}</author>
    <author>tc={20550EA3-ACA3-43DC-854B-1AA999FF6A0C}</author>
    <author>tc={9A8956F9-3B18-46A6-AA7B-2D0A064CBE16}</author>
    <author>tc={5FAE1F1F-B3F3-48C9-92D2-01C734AD86A7}</author>
    <author>tc={F9739480-CDFF-411C-A76B-E3D5FBE62387}</author>
    <author>tc={F3CED3B6-7542-47EA-AD81-059E16042006}</author>
  </authors>
  <commentList>
    <comment ref="H6" authorId="0" shapeId="0" xr:uid="{09FE974F-724A-4BD3-8595-6410279CC5D3}">
      <text>
        <t>[Comentario encadenado]
Su versión de Excel le permite leer este comentario encadenado; sin embargo, las ediciones que se apliquen se quitarán si el archivo se abre en una versión más reciente de Excel. Más información: https://go.microsoft.com/fwlink/?linkid=870924
Comentario:
    Seguimiento: proceso continuo y sistemático de recolección de datos para verificar lo realizado y sus resultados, durante la ejecución de las actividades y a su conclusión, tanto en términos físicos como financieros, que ofrece información necesaria para mejorar la gestión y el desempeño.</t>
      </text>
    </comment>
    <comment ref="A7" authorId="1" shapeId="0" xr:uid="{038BCD9D-9622-4249-8DCF-C29638ED9CFE}">
      <text>
        <t>[Comentario encadenado]
Su versión de Excel le permite leer este comentario encadenado; sin embargo, las ediciones que se apliquen se quitarán si el archivo se abre en una versión más reciente de Excel. Más información: https://go.microsoft.com/fwlink/?linkid=870924
Comentario:
    Objetivo: Expresión cualitativa de los resultados que se pretenden alcanzar en un tiempo y espaciodeterminado, siendo la manifestación de intenciones que se requieren cumplir y que especifica con claridad en qué y para qué se proyecta y se debe realizar una determinada acción</t>
      </text>
    </comment>
    <comment ref="B7" authorId="2" shapeId="0" xr:uid="{0ACF050E-3456-4FCE-830A-A31B7A1641F7}">
      <text>
        <t>[Comentario encadenado]
Su versión de Excel le permite leer este comentario encadenado; sin embargo, las ediciones que se apliquen se quitarán si el archivo se abre en una versión más reciente de Excel. Más información: https://go.microsoft.com/fwlink/?linkid=870924
Comentario:
    LAS METAS: definen la cantidad de lo que se desea alcanzar a través de los objetivos específicos y pueden establecerse en términos absolutos por ejemplo; 10 unidades, 20 reuniones, o en términos relativos por ejemplo; 20% del personal, 100% de los casos atendidos.
Respuesta:
    Meta: Cuantificación de los objetivos que se pretende alcanzar en los ámbitos temporal y espacial, considerando los recursos necesarios, lo que conlleva la descripción de la unidad de medida y el monto o
cantidad.</t>
      </text>
    </comment>
    <comment ref="C7" authorId="3" shapeId="0" xr:uid="{20550EA3-ACA3-43DC-854B-1AA999FF6A0C}">
      <text>
        <t>[Comentario encadenado]
Su versión de Excel le permite leer este comentario encadenado; sin embargo, las ediciones que se apliquen se quitarán si el archivo se abre en una versión más reciente de Excel. Más información: https://go.microsoft.com/fwlink/?linkid=870924
Comentario:
    Indicador: Es una medida que brinda información cuantitativa o cualitativa del grado de cumplimiento de los
objetivos de una intervención pública (política, plan, programa o proyecto) que se utiliza para demostrar el
cambio dado con respecto a una situación de partida.</t>
      </text>
    </comment>
    <comment ref="D7" authorId="4" shapeId="0" xr:uid="{9A8956F9-3B18-46A6-AA7B-2D0A064CBE16}">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tareas diligencias, acciones o eventos que se deben efecutar para cumplir con las metas previstas. Describen los pasos que se deben seguir para contribuir con el logro de las metas.</t>
      </text>
    </comment>
    <comment ref="F7" authorId="5" shapeId="0" xr:uid="{5FAE1F1F-B3F3-48C9-92D2-01C734AD86A7}">
      <text>
        <t>[Comentario encadenado]
Su versión de Excel le permite leer este comentario encadenado; sin embargo, las ediciones que se apliquen se quitarán si el archivo se abre en una versión más reciente de Excel. Más información: https://go.microsoft.com/fwlink/?linkid=870924
Comentario:
    Hasta aquí para la formulación.</t>
      </text>
    </comment>
    <comment ref="H7" authorId="6" shapeId="0" xr:uid="{F9739480-CDFF-411C-A76B-E3D5FBE62387}">
      <text>
        <t>[Comentario encadenado]
Su versión de Excel le permite leer este comentario encadenado; sin embargo, las ediciones que se apliquen se quitarán si el archivo se abre en una versión más reciente de Excel. Más información: https://go.microsoft.com/fwlink/?linkid=870924
Comentario:
    Únicamente ingresar un valor a las que correspondan con actividades programadas.</t>
      </text>
    </comment>
    <comment ref="K7" authorId="7" shapeId="0" xr:uid="{F3CED3B6-7542-47EA-AD81-059E16042006}">
      <text>
        <t>[Comentario encadenado]
Su versión de Excel le permite leer este comentario encadenado; sin embargo, las ediciones que se apliquen se quitarán si el archivo se abre en una versión más reciente de Excel. Más información: https://go.microsoft.com/fwlink/?linkid=870924
Comentario:
    • Meta Cumplida (MC): Cuando el porcentaje de cumplimiento de la meta anual es igual o superior al 100%.
• Meta Parcialmente Cumplida (MPC): Cuando el porcentaje de cumplimiento de la meta anual es inferior a 100% o superior a 0.
• Meta No Cumplida (MNC): Cuando el resultado de la meta anual es 0.</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tc={3F737C82-576E-421C-89D9-1C0CC70C2253}</author>
    <author>tc={F3E64140-0EE9-490F-B459-BA3FB488D0B8}</author>
    <author>tc={E28AB648-AD75-4B81-AC08-8B6C6E9E79FE}</author>
    <author>tc={FA940A08-54F8-4947-84B1-F987D22ACC2A}</author>
    <author>tc={465187AD-AC81-4B29-B2C1-D93A68B8705E}</author>
    <author>tc={49F02BC2-06F5-4B06-976F-271EBB8001E7}</author>
  </authors>
  <commentList>
    <comment ref="B6" authorId="0" shapeId="0" xr:uid="{3F737C82-576E-421C-89D9-1C0CC70C2253}">
      <text>
        <t>[Comentario encadenado]
Su versión de Excel le permite leer este comentario encadenado; sin embargo, las ediciones que se apliquen se quitarán si el archivo se abre en una versión más reciente de Excel. Más información: https://go.microsoft.com/fwlink/?linkid=870924
Comentario:
    1.2.4	Evento: Se debe identificar los posibles eventos que originen el riesgo, correspondientes a cada objetivo estratégico y táctico o proceso. Para la identificación de los posibles eventos se puede utilizar la técnica de diagnóstico FODA, lluvia de ideas,  entre otros. 
El evento también se puede interpretar como un incidente o situación que podría ocurrir en un lugar específico, en un intervalo de tiempo particular. Es la parte incierta del riesgo, puede que pase o no. Generalmente se hace la pregunta: ¿Qué podría suceder que afecte el logro del objetivo? Son amenazas para el logro de los objetivos.</t>
      </text>
    </comment>
    <comment ref="C6" authorId="1" shapeId="0" xr:uid="{F3E64140-0EE9-490F-B459-BA3FB488D0B8}">
      <text>
        <t>[Comentario encadenado]
Su versión de Excel le permite leer este comentario encadenado; sin embargo, las ediciones que se apliquen se quitarán si el archivo se abre en una versión más reciente de Excel. Más información: https://go.microsoft.com/fwlink/?linkid=870924
Comentario:
    1.2.5	Causas o factores de riesgo: Se debe determinar causas internas y/o externas, es decir, aquello que se considera como fundamento u origen de un evento. Se puede entender como la condición concreta que origina el evento y ocasiona incertidumbre. Para determinar la causa se puede plantear la siguiente pregunta: ¿Por qué podría presentarse el evento?</t>
      </text>
    </comment>
    <comment ref="D6" authorId="2" shapeId="0" xr:uid="{E28AB648-AD75-4B81-AC08-8B6C6E9E79FE}">
      <text>
        <t>[Comentario encadenado]
Su versión de Excel le permite leer este comentario encadenado; sin embargo, las ediciones que se apliquen se quitarán si el archivo se abre en una versión más reciente de Excel. Más información: https://go.microsoft.com/fwlink/?linkid=870924
Comentario:
    1.2.6	Consecuencias o impactos: Se debe determinar las consecuencias, es decir, el conjunto de efectos derivados de la ocurrencia de un evento. Se puede entender como los efectos de la eventual situación sobre el cumplimiento de los objetivos. Las consecuencias responden a la pregunta ¿Cuál sería el impacto del evento en el cumplimiento del objetivo?</t>
      </text>
    </comment>
    <comment ref="E6" authorId="3" shapeId="0" xr:uid="{FA940A08-54F8-4947-84B1-F987D22ACC2A}">
      <text>
        <t>[Comentario encadenado]
Su versión de Excel le permite leer este comentario encadenado; sin embargo, las ediciones que se apliquen se quitarán si el archivo se abre en una versión más reciente de Excel. Más información: https://go.microsoft.com/fwlink/?linkid=870924
Comentario:
    Son las acciones que se están aplicando para evitar la materialización de los riesgos identificados.</t>
      </text>
    </comment>
    <comment ref="H6" authorId="4" shapeId="0" xr:uid="{465187AD-AC81-4B29-B2C1-D93A68B8705E}">
      <text>
        <t>[Comentario encadenado]
Su versión de Excel le permite leer este comentario encadenado; sin embargo, las ediciones que se apliquen se quitarán si el archivo se abre en una versión más reciente de Excel. Más información: https://go.microsoft.com/fwlink/?linkid=870924
Comentario:
    Oficina, dirección, departamento, unidad, sección o proceso encargado del manejo y administración de los riesgos.</t>
      </text>
    </comment>
    <comment ref="G7" authorId="5" shapeId="0" xr:uid="{49F02BC2-06F5-4B06-976F-271EBB8001E7}">
      <text>
        <t>[Comentario encadenado]
Su versión de Excel le permite leer este comentario encadenado; sin embargo, las ediciones que se apliquen se quitarán si el archivo se abre en una versión más reciente de Excel. Más información: https://go.microsoft.com/fwlink/?linkid=870924
Comentario:
    Riesgo: Probabilidad de que se presenten pérdidas, daños o consecuencias económicas, sociales o ambientales en un sitio particular y durante un período definido. Se obtiene al relacionar la amenaza con la vulnerabilidad de los elementos expuestos.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tc={0445279A-8F92-4718-AD6F-21EB1960A04C}</author>
  </authors>
  <commentList>
    <comment ref="O7" authorId="0" shapeId="0" xr:uid="{0445279A-8F92-4718-AD6F-21EB1960A04C}">
      <text>
        <t>[Comentario encadenado]
Su versión de Excel le permite leer este comentario encadenado; sin embargo, las ediciones que se apliquen se quitarán si el archivo se abre en una versión más reciente de Excel. Más información: https://go.microsoft.com/fwlink/?linkid=870924
Comentario:
    Aqui debe de ir incluido el temas de mitigar, trasladar, prevenir etc etc etc</t>
      </text>
    </comment>
  </commentList>
</comments>
</file>

<file path=xl/sharedStrings.xml><?xml version="1.0" encoding="utf-8"?>
<sst xmlns="http://schemas.openxmlformats.org/spreadsheetml/2006/main" count="2205" uniqueCount="856">
  <si>
    <t>MINISTERIO DE GOBERNACIÓN Y POLICÍA</t>
  </si>
  <si>
    <t>MATRIZ DE FORMULACIÓN</t>
  </si>
  <si>
    <r>
      <t>Objetivo Estratégico:</t>
    </r>
    <r>
      <rPr>
        <sz val="11"/>
        <color theme="0"/>
        <rFont val="Arial"/>
        <family val="2"/>
      </rPr>
      <t xml:space="preserve"> </t>
    </r>
  </si>
  <si>
    <t>Máster Manuel Roberto Sánchez Portilla</t>
  </si>
  <si>
    <t xml:space="preserve">Fecha: </t>
  </si>
  <si>
    <t>SISTEMA ESPECÍFICO DE VALORACIÓN DE RIESGO INSTITUCIONAL</t>
  </si>
  <si>
    <t>Matriz Nº  1</t>
  </si>
  <si>
    <t>Identificación de Riesgos</t>
  </si>
  <si>
    <t>b) Causas</t>
  </si>
  <si>
    <t>c) Consecuencias</t>
  </si>
  <si>
    <t>Medidas de administración existentes</t>
  </si>
  <si>
    <t>Clasificación de acuerdo a la estructura de riesgo institucional</t>
  </si>
  <si>
    <t>Unidad administrativa</t>
  </si>
  <si>
    <t>Código</t>
  </si>
  <si>
    <t>Riesgo</t>
  </si>
  <si>
    <t>Objetivo táctico</t>
  </si>
  <si>
    <t>R005</t>
  </si>
  <si>
    <t>R003</t>
  </si>
  <si>
    <t>Matriz Nº  2</t>
  </si>
  <si>
    <t>Análisis de Riesgo</t>
  </si>
  <si>
    <r>
      <t>SIN</t>
    </r>
    <r>
      <rPr>
        <b/>
        <sz val="11"/>
        <color rgb="FF000000"/>
        <rFont val="Calibri"/>
        <family val="2"/>
      </rPr>
      <t xml:space="preserve"> medidas administración</t>
    </r>
  </si>
  <si>
    <r>
      <t>CON</t>
    </r>
    <r>
      <rPr>
        <b/>
        <sz val="11"/>
        <color rgb="FF000000"/>
        <rFont val="Calibri"/>
        <family val="2"/>
      </rPr>
      <t xml:space="preserve"> medidas de administración existentes</t>
    </r>
  </si>
  <si>
    <t>Nº</t>
  </si>
  <si>
    <t>Código y riesgo
(matriz #1)</t>
  </si>
  <si>
    <t>Probabilidad</t>
  </si>
  <si>
    <t>Magnitud</t>
  </si>
  <si>
    <t>Nivel de riesgo inherente</t>
  </si>
  <si>
    <t>Medidas administración existentes</t>
  </si>
  <si>
    <t>Nivel de riesgo residual</t>
  </si>
  <si>
    <t>MEDIA</t>
  </si>
  <si>
    <t>BAJA</t>
  </si>
  <si>
    <t>ALTA</t>
  </si>
  <si>
    <t xml:space="preserve">Matriz Nº  3                                                                                                                                                                                                                                               </t>
  </si>
  <si>
    <t>Evaluación de Riesgos</t>
  </si>
  <si>
    <t>Código y riesgo
(matriz N°2)</t>
  </si>
  <si>
    <t>Nivel de Riesgo  en orden de prioridad</t>
  </si>
  <si>
    <t>Grado en que la Institución puede afectar las causas                          (tabla N°8)</t>
  </si>
  <si>
    <t xml:space="preserve">Importancia del área afectada
(tabla N°9)                      </t>
  </si>
  <si>
    <t>Eficiencia y eficacia de las medidas administración existentes</t>
  </si>
  <si>
    <t xml:space="preserve">Parámetros  de aceptabilidad del Riesgo
(tabla N°12) </t>
  </si>
  <si>
    <t>Resultados de la evaluación       (Administrar / No Administrar)</t>
  </si>
  <si>
    <t>Inherente (matriz N°2)</t>
  </si>
  <si>
    <t>Residual  (matriz N° 2)</t>
  </si>
  <si>
    <t>Costo de la medida                (tabla N°10)</t>
  </si>
  <si>
    <t>Análisis costo/ beneficio      (tabla N°11)</t>
  </si>
  <si>
    <t>MEDIO</t>
  </si>
  <si>
    <t>POSITIVO</t>
  </si>
  <si>
    <t>BAJO</t>
  </si>
  <si>
    <t>Tabla Nº 8</t>
  </si>
  <si>
    <t xml:space="preserve">Tabla Nº 9 </t>
  </si>
  <si>
    <t>Tabla Nº 10</t>
  </si>
  <si>
    <t>Tabla Nº 11</t>
  </si>
  <si>
    <t>Criterios Institucionales  para evaluar el grado en que se puede afectar las causas</t>
  </si>
  <si>
    <t>Importancia del área afectada</t>
  </si>
  <si>
    <t>Costo de la Medida de Administración</t>
  </si>
  <si>
    <t>Análisis Costo Beneficio</t>
  </si>
  <si>
    <t>Grado de afectación</t>
  </si>
  <si>
    <t>Descripción</t>
  </si>
  <si>
    <t>Valor Númerico</t>
  </si>
  <si>
    <t xml:space="preserve">Importancia </t>
  </si>
  <si>
    <t>Costo</t>
  </si>
  <si>
    <t>Resultado del análisis</t>
  </si>
  <si>
    <r>
      <t xml:space="preserve">Si la Institución con medidas de administración,  puede incidir para </t>
    </r>
    <r>
      <rPr>
        <u/>
        <sz val="12"/>
        <color rgb="FF000000"/>
        <rFont val="Calibri"/>
        <family val="2"/>
      </rPr>
      <t>evitar</t>
    </r>
    <r>
      <rPr>
        <sz val="12"/>
        <color rgb="FF000000"/>
        <rFont val="Calibri"/>
        <family val="2"/>
      </rPr>
      <t xml:space="preserve">  las  causas  o afectarlas directamente.</t>
    </r>
  </si>
  <si>
    <r>
      <t xml:space="preserve">La importancia del área, sector, actividad, tarea, política, proyecto o función son de </t>
    </r>
    <r>
      <rPr>
        <u/>
        <sz val="12"/>
        <color rgb="FF000000"/>
        <rFont val="Calibri"/>
        <family val="2"/>
      </rPr>
      <t>Prioridad Alta</t>
    </r>
    <r>
      <rPr>
        <sz val="12"/>
        <color rgb="FF000000"/>
        <rFont val="Calibri"/>
        <family val="2"/>
      </rPr>
      <t xml:space="preserve"> para el cumplimiento de la Misión Institucional.</t>
    </r>
  </si>
  <si>
    <t>ALTO</t>
  </si>
  <si>
    <t xml:space="preserve">Cuando el costo de la medida de administración es mayor o igual a 5% del presupuesto para gastos operativos. </t>
  </si>
  <si>
    <t>De aplicar la medida los beneficios esperados son mayores a los costos.</t>
  </si>
  <si>
    <t>Si la Institución con medidas de administración,  puede incidir en  las  causas o afectarlas parcialmente.</t>
  </si>
  <si>
    <r>
      <t xml:space="preserve">La importancia del área, sector, actividad, tarea, política, proyecto o función son de </t>
    </r>
    <r>
      <rPr>
        <u/>
        <sz val="12"/>
        <color rgb="FF000000"/>
        <rFont val="Calibri"/>
        <family val="2"/>
      </rPr>
      <t>Prioridad Media</t>
    </r>
    <r>
      <rPr>
        <sz val="12"/>
        <color rgb="FF000000"/>
        <rFont val="Calibri"/>
        <family val="2"/>
      </rPr>
      <t xml:space="preserve"> para el cumplimiento de la Misión Institucional. (</t>
    </r>
    <r>
      <rPr>
        <i/>
        <sz val="12"/>
        <color rgb="FF000000"/>
        <rFont val="Calibri"/>
        <family val="2"/>
      </rPr>
      <t>prioridad media implica que la institución en esas condiciones puede seguir operando en el alcance de los objetivos)</t>
    </r>
  </si>
  <si>
    <t>Cuando el costo de la medida de administración es menor a 5% del presupuesto para gastos operativos.</t>
  </si>
  <si>
    <t>PUNTO EQUILIBRADO</t>
  </si>
  <si>
    <t>De aplicar la medida beneficios igual costos.</t>
  </si>
  <si>
    <r>
      <t xml:space="preserve">Si la Institución con medidas de administración, </t>
    </r>
    <r>
      <rPr>
        <u/>
        <sz val="12"/>
        <color rgb="FF000000"/>
        <rFont val="Calibri"/>
        <family val="2"/>
      </rPr>
      <t>no</t>
    </r>
    <r>
      <rPr>
        <sz val="12"/>
        <color rgb="FF000000"/>
        <rFont val="Calibri"/>
        <family val="2"/>
      </rPr>
      <t xml:space="preserve"> puede incidir o afectar las causas (fenómenos naturales)</t>
    </r>
  </si>
  <si>
    <r>
      <t xml:space="preserve">La importancia del área, sector, actividad, tarea, política, proyecto o función son de </t>
    </r>
    <r>
      <rPr>
        <u/>
        <sz val="12"/>
        <color rgb="FF000000"/>
        <rFont val="Calibri"/>
        <family val="2"/>
      </rPr>
      <t>Prioridad Baja</t>
    </r>
    <r>
      <rPr>
        <sz val="12"/>
        <color rgb="FF000000"/>
        <rFont val="Calibri"/>
        <family val="2"/>
      </rPr>
      <t xml:space="preserve"> para el cumplimiento de la Misión Institucional. </t>
    </r>
  </si>
  <si>
    <t>Cuando el costo de la medida de administración es igual a 1% del presupuesto para gastos operativos.</t>
  </si>
  <si>
    <t>NEGATIVO</t>
  </si>
  <si>
    <t>De aplicar la medida los costos son mayores a los beneficios esperados.</t>
  </si>
  <si>
    <t>N/A</t>
  </si>
  <si>
    <t>Tabla Nº 12</t>
  </si>
  <si>
    <t>Parámetros de aceptabilidad del riesgo</t>
  </si>
  <si>
    <t xml:space="preserve">Descripción </t>
  </si>
  <si>
    <t>Nivel Riesgo</t>
  </si>
  <si>
    <t>Parámetros de aceptabilidad</t>
  </si>
  <si>
    <t xml:space="preserve">Admintración </t>
  </si>
  <si>
    <t>Si el riesgo resulta calificado como BAJO, en el apartado de “nivel de riesgo”.</t>
  </si>
  <si>
    <t>1-2</t>
  </si>
  <si>
    <t>ACEPTABLE</t>
  </si>
  <si>
    <t xml:space="preserve">NO ADMINISTRAR </t>
  </si>
  <si>
    <t xml:space="preserve">Si el riesgo resulta calificado como MEDIO, en el apartado de “nivel de riesgo” y no se pueda mitigar con una medida de administración debido a que no se cuenta con los recursos necesarios.  </t>
  </si>
  <si>
    <t>3-4</t>
  </si>
  <si>
    <t>Si el riesgo resulta calificado como ALTO,  en el apartado de “nivel de riesgo”.</t>
  </si>
  <si>
    <t>5-9</t>
  </si>
  <si>
    <t>NO ACEPTABLE</t>
  </si>
  <si>
    <t>ADMINISTRAR</t>
  </si>
  <si>
    <t>Matriz Nº 4</t>
  </si>
  <si>
    <t>Administración de Riesgo</t>
  </si>
  <si>
    <t>Código y riesgo
(matriz N°1)</t>
  </si>
  <si>
    <t>Con nuevas medidas de administración</t>
  </si>
  <si>
    <t>Costo nueva medida de administración
(tabla N°10)</t>
  </si>
  <si>
    <t>Análisis costo/ beneficio
(tabla N°11)</t>
  </si>
  <si>
    <t>Capacidad e idoneidad actores</t>
  </si>
  <si>
    <t>La medida cumple con el interés público y el resguardo de la hacienda pública</t>
  </si>
  <si>
    <t>Viabilidad</t>
  </si>
  <si>
    <t>Medidas seleccionadas</t>
  </si>
  <si>
    <t xml:space="preserve">Plazo de implementación </t>
  </si>
  <si>
    <t>Responsable</t>
  </si>
  <si>
    <t>Nuevas medidas propuestas</t>
  </si>
  <si>
    <t>Cambio nivel de riesgo/con nueva medida de administración</t>
  </si>
  <si>
    <t>Jurídica</t>
  </si>
  <si>
    <t>Técnica</t>
  </si>
  <si>
    <t>Operacional</t>
  </si>
  <si>
    <t>SI/NO</t>
  </si>
  <si>
    <t>Opciones de administración</t>
  </si>
  <si>
    <t>Matriz Nº 5</t>
  </si>
  <si>
    <t>Seguimiento de Riesgo</t>
  </si>
  <si>
    <t xml:space="preserve">Objetivo estratégico: </t>
  </si>
  <si>
    <t xml:space="preserve">Objetivo táctico: </t>
  </si>
  <si>
    <t>N°
Consecutivo
institucional</t>
  </si>
  <si>
    <t>Evento
(matriz N°1)</t>
  </si>
  <si>
    <t xml:space="preserve">Nuevas medidas de administración propuestas
(matriz N° 4)
</t>
  </si>
  <si>
    <t xml:space="preserve">Nivel de riesgo con la nueva medida de administración
</t>
  </si>
  <si>
    <t xml:space="preserve">Costo nueva medida de administración
</t>
  </si>
  <si>
    <t>Estado de cumplimiento</t>
  </si>
  <si>
    <t>Justificación sobre el estado de cumplimiento</t>
  </si>
  <si>
    <t>Nuevas medidas para lograr o mejorar el cumplimiento</t>
  </si>
  <si>
    <t>Responsable de la ejecución</t>
  </si>
  <si>
    <t>Total</t>
  </si>
  <si>
    <t>Parcial</t>
  </si>
  <si>
    <t>Nada</t>
  </si>
  <si>
    <t>1 año</t>
  </si>
  <si>
    <t xml:space="preserve">Matriz  de los Problemas y los Eventos Materializados en SEVRI  por Dependencia </t>
  </si>
  <si>
    <t xml:space="preserve">Nombre del Programa y/o Subprograma: </t>
  </si>
  <si>
    <t xml:space="preserve">203- Ministerio de Gobernación y Policía </t>
  </si>
  <si>
    <t xml:space="preserve">Dependencia:  </t>
  </si>
  <si>
    <t xml:space="preserve">Objetivo Táctico(a): </t>
  </si>
  <si>
    <t>a) Factores de incumplimiento del objetivo</t>
  </si>
  <si>
    <t>Medidas establecidas para el evento del problema (b)</t>
  </si>
  <si>
    <t>Nuevas medidas propuestas para el evento o el problema (c)</t>
  </si>
  <si>
    <t xml:space="preserve">Causas de la materialización del evento o el problema (d)  </t>
  </si>
  <si>
    <t>Responsable de la Atención del evento o el problema  (e)</t>
  </si>
  <si>
    <t>Fecha de presentación del Evento o el problema (f)</t>
  </si>
  <si>
    <t>Estimación del costo del evento o el problema  (g)</t>
  </si>
  <si>
    <t>Problemas presentados (a.1)</t>
  </si>
  <si>
    <t>Eventos materializados (a.2)</t>
  </si>
  <si>
    <t>Ambiente</t>
  </si>
  <si>
    <t xml:space="preserve">Código relacionado </t>
  </si>
  <si>
    <t xml:space="preserve">Concatenado </t>
  </si>
  <si>
    <t>Ambientes</t>
  </si>
  <si>
    <t xml:space="preserve">Naturaleza del Riesgo </t>
  </si>
  <si>
    <t>Interno</t>
  </si>
  <si>
    <t>R001</t>
  </si>
  <si>
    <t>Tecnologías de Información</t>
  </si>
  <si>
    <t>R002</t>
  </si>
  <si>
    <t>Presupuestario</t>
  </si>
  <si>
    <t xml:space="preserve">Disponibilidad oportuna de la aplicación creada </t>
  </si>
  <si>
    <t>Operativo</t>
  </si>
  <si>
    <t>R004</t>
  </si>
  <si>
    <t>Insumos</t>
  </si>
  <si>
    <t xml:space="preserve">Relevancia de los sistemas, de las técnicas de recuperación, respaldos de la información y planes de contingencia </t>
  </si>
  <si>
    <t>Estratégico</t>
  </si>
  <si>
    <t>R006</t>
  </si>
  <si>
    <t>Información</t>
  </si>
  <si>
    <t>R007</t>
  </si>
  <si>
    <t>Recurso Humano</t>
  </si>
  <si>
    <t>R008</t>
  </si>
  <si>
    <t>Externo</t>
  </si>
  <si>
    <t>R009</t>
  </si>
  <si>
    <t>Políticos</t>
  </si>
  <si>
    <t>Estructura Ocupacional acorde a las necesidades.</t>
  </si>
  <si>
    <t>R010</t>
  </si>
  <si>
    <t>Ambiental</t>
  </si>
  <si>
    <t>Servicios institucionales que satisfagan las necesidades</t>
  </si>
  <si>
    <t>R011</t>
  </si>
  <si>
    <t xml:space="preserve">Financiero </t>
  </si>
  <si>
    <t xml:space="preserve">Estructuras de trabajo acordes a las necesidades demandadas por los usuarios  </t>
  </si>
  <si>
    <t>R012</t>
  </si>
  <si>
    <t>Social</t>
  </si>
  <si>
    <t>R013</t>
  </si>
  <si>
    <t>Legal</t>
  </si>
  <si>
    <t>Procedimientos lineamientos e instrucciones claros para la efectiva realización del trabajo</t>
  </si>
  <si>
    <t>R014</t>
  </si>
  <si>
    <t>Manipulación de máquinas y herramientas peligrosas</t>
  </si>
  <si>
    <t>R015</t>
  </si>
  <si>
    <t>Institucional</t>
  </si>
  <si>
    <t xml:space="preserve">Manipulación de sustancias tóxicas </t>
  </si>
  <si>
    <t>Definición clara del centro de trabajo</t>
  </si>
  <si>
    <t xml:space="preserve">Tiempo de entrega del producto final </t>
  </si>
  <si>
    <t>Capacidad para adquirirlos</t>
  </si>
  <si>
    <t>Mantenimiento continuo para la adecuada ejecución del trabajo</t>
  </si>
  <si>
    <t>Tener disponibilidad para atender necesidades de operación.</t>
  </si>
  <si>
    <t>Acceso oportuno para todos</t>
  </si>
  <si>
    <t>Uso adecuado y racional</t>
  </si>
  <si>
    <t>Calidad de la materia prima</t>
  </si>
  <si>
    <t>Manejo de activos (rotulación, certificación, baja, alta, inscripción de bienes intangibles, avalúos y bienes muebles e inmuebles)</t>
  </si>
  <si>
    <t>Procesos de planificación claros</t>
  </si>
  <si>
    <t>Cumplimiento de la misión, visión y objetivos organizacionales</t>
  </si>
  <si>
    <t>Imagen Institucional</t>
  </si>
  <si>
    <t>Liderazgo en la dirección del personal</t>
  </si>
  <si>
    <t>Líneas de autoridad efectivas</t>
  </si>
  <si>
    <t>Comunicación adecuada y veraz en todos los niveles</t>
  </si>
  <si>
    <t>Cultura organizacional</t>
  </si>
  <si>
    <t>Resistencia ante el cambio</t>
  </si>
  <si>
    <t>Información operativa</t>
  </si>
  <si>
    <t>Información estratégica</t>
  </si>
  <si>
    <t>Adecuados y eficientes canales de comunicación</t>
  </si>
  <si>
    <t>Información accesible, física o digital</t>
  </si>
  <si>
    <t>Salud ocupacional (mental, física y sicológica)</t>
  </si>
  <si>
    <t xml:space="preserve">Trabajo rutinario y monótono </t>
  </si>
  <si>
    <t>Idoneidad del personal contratado</t>
  </si>
  <si>
    <t>Adecuados programas de incentivos y compensación</t>
  </si>
  <si>
    <t>Acceso a cursos de inducción</t>
  </si>
  <si>
    <t>Prácticas de seguridad</t>
  </si>
  <si>
    <t>Motivación y compensación</t>
  </si>
  <si>
    <t>Desarrollo de personal en todos los niveles</t>
  </si>
  <si>
    <t>Disponibilidad laboral</t>
  </si>
  <si>
    <t xml:space="preserve">Contaminantes químicos o biológicos </t>
  </si>
  <si>
    <t>Iluminación del centro de trabajo</t>
  </si>
  <si>
    <t>Ruido del centro de trabajo</t>
  </si>
  <si>
    <t>Ventilación del centro de trabajo</t>
  </si>
  <si>
    <t>Incendio del centro de trabajo</t>
  </si>
  <si>
    <t>Continuidad de políticas institucionales diseñadas</t>
  </si>
  <si>
    <t>Cambios de Gobierno</t>
  </si>
  <si>
    <t>Confianza extranjera</t>
  </si>
  <si>
    <t>Conflictos políticos</t>
  </si>
  <si>
    <t>Políticas públicas inconsistentes</t>
  </si>
  <si>
    <t>Inundaciones, Huracanes, Terremotos, etc.</t>
  </si>
  <si>
    <t>Contaminación</t>
  </si>
  <si>
    <t xml:space="preserve">Incendios </t>
  </si>
  <si>
    <t>Acciones Humanas</t>
  </si>
  <si>
    <t>Crisis económica</t>
  </si>
  <si>
    <t>Recesión económica</t>
  </si>
  <si>
    <t>Fluctuación en tasa de interés</t>
  </si>
  <si>
    <t>Inflación</t>
  </si>
  <si>
    <t>Seguridad Ciudadana</t>
  </si>
  <si>
    <t>Influencia de los medios de comunicación</t>
  </si>
  <si>
    <t>Tolerancia a las diferencias culturales</t>
  </si>
  <si>
    <t>Satisfacción de los usuarios</t>
  </si>
  <si>
    <t>Conflictos o alianzas entre grupos</t>
  </si>
  <si>
    <t>Cambios demográficos</t>
  </si>
  <si>
    <t xml:space="preserve">Salud de los habitantes </t>
  </si>
  <si>
    <t>Ausencia de normativa</t>
  </si>
  <si>
    <t>Necesidades de Normativa</t>
  </si>
  <si>
    <t>Querellas o juicios que afectan a la institución</t>
  </si>
  <si>
    <t>Información de gestión</t>
  </si>
  <si>
    <t>Organismos Internacionales que apoyan la Gestión</t>
  </si>
  <si>
    <t>Proveedores privados</t>
  </si>
  <si>
    <t>Entes privados que administran  fondos de la institución</t>
  </si>
  <si>
    <t>Denunciantes</t>
  </si>
  <si>
    <t>Colegios de profesionales</t>
  </si>
  <si>
    <t>Órganos de control externo</t>
  </si>
  <si>
    <t>Tabla 2</t>
  </si>
  <si>
    <t>Tabla Nº  3</t>
  </si>
  <si>
    <t>Tabla Nº 4</t>
  </si>
  <si>
    <t>Tabla  Nº 5</t>
  </si>
  <si>
    <t>Análisis Cualitativo de la Probabilidad</t>
  </si>
  <si>
    <t>Análisis Cuantitativo de la Probabilidad</t>
  </si>
  <si>
    <t>Análisis Cualitativo de la Magnitud</t>
  </si>
  <si>
    <t>Análisis Cuantitativo de la Magnitud</t>
  </si>
  <si>
    <t>Descripción de la categoría</t>
  </si>
  <si>
    <t>Categoría</t>
  </si>
  <si>
    <t>Descripción de la categoría en términos financieros</t>
  </si>
  <si>
    <t>Descripción de la categoría en términos generales</t>
  </si>
  <si>
    <t>-Es muy factible que el evento se presente.</t>
  </si>
  <si>
    <t>-Muy probable (1 vez al mes)</t>
  </si>
  <si>
    <t>Si el riesgo se materializa, tendría consecuencias de alto impacto y efectos en la entidad.</t>
  </si>
  <si>
    <t>Cuando el costo de la medida de administración es mayor o igual al 5% del presupuesto asignado para gastos operativos.</t>
  </si>
  <si>
    <t>Catástrofes, muertes, pérdidas materiales, escándalos públicos, pérdida de imagen.</t>
  </si>
  <si>
    <t>-Ha sido de frecuente ocurrencia.</t>
  </si>
  <si>
    <t>-Probable ( 3 veces al año)</t>
  </si>
  <si>
    <t>Si el riesgo se materializa, tendría consecuencias de impacto y efectos medios en la entidad.</t>
  </si>
  <si>
    <t xml:space="preserve">Cuando el costo de la medida de administración es inferior al 5%  presupuesto  asignado para gastos operativos. </t>
  </si>
  <si>
    <t>Daños a personas, daños en activos, sistemas de información otros.</t>
  </si>
  <si>
    <t>-Es medianamente factible que el evento de presente.</t>
  </si>
  <si>
    <t>-Poco probable (1 vez cada 3 años)</t>
  </si>
  <si>
    <t>Si el riesgo se materializa, tendría consecuencias de bajo impacto o algunos efectos en la entidad.</t>
  </si>
  <si>
    <t xml:space="preserve">Cuando el costo de la medida de administración es igual o menor al 1% del presupuesto asignado para gastos operativos. </t>
  </si>
  <si>
    <t>Daños menores en general.</t>
  </si>
  <si>
    <t>-Ha sido de ocurrencia ocasional.</t>
  </si>
  <si>
    <t>-Es poco factible que el evento se presente.</t>
  </si>
  <si>
    <t>-Ha sido de ocurrencia aislada.</t>
  </si>
  <si>
    <t>Tabla Nº 6</t>
  </si>
  <si>
    <t>Análisis Cualitativo Probabilidad versus Magnitud</t>
  </si>
  <si>
    <t xml:space="preserve">Magnitud </t>
  </si>
  <si>
    <t>Si el riesgo se materializa, tendría consecuencias de bajo impacto o algunos efectos en la entidad</t>
  </si>
  <si>
    <t>Si el riesgo se materializa, tendría consecuencias de impacto y efectos medios en la entidad</t>
  </si>
  <si>
    <t>Si el riesgo se materializa, tendría consecuencias de alto impacto y efectos en la entidad</t>
  </si>
  <si>
    <t>Es muy factible que el evento se presente.</t>
  </si>
  <si>
    <t>Es medianamente factible que el evento de presente.</t>
  </si>
  <si>
    <t>Es poco factible que el evento se presente.</t>
  </si>
  <si>
    <t>Tabla N° 6.1</t>
  </si>
  <si>
    <t>Nivel de Riesgo</t>
  </si>
  <si>
    <t>Nivel de riesgo</t>
  </si>
  <si>
    <t>Rango de resultados</t>
  </si>
  <si>
    <t>5 a 9</t>
  </si>
  <si>
    <t>3 a 4</t>
  </si>
  <si>
    <t>1 a 2</t>
  </si>
  <si>
    <t>Tabla  Nº 7</t>
  </si>
  <si>
    <t>Análisis Cuantitativo Probabilidad versus Magnitud</t>
  </si>
  <si>
    <t>MAGNITUD DEL IMPACTO</t>
  </si>
  <si>
    <t xml:space="preserve">Igual al 1% del presupuesto para gastos operativos. </t>
  </si>
  <si>
    <t xml:space="preserve">Menor 5% del presupuesto para gastos operativos. </t>
  </si>
  <si>
    <t>Mayor o igual al 5% del presupuesto  para gastos operativos.</t>
  </si>
  <si>
    <t>Daños menores</t>
  </si>
  <si>
    <t>Daños a personas, activos, sistemas información.</t>
  </si>
  <si>
    <t>Catástrofes, muertes, escándalos.</t>
  </si>
  <si>
    <t>1 vez al mes</t>
  </si>
  <si>
    <t>Muy probable</t>
  </si>
  <si>
    <t>3 veces al año</t>
  </si>
  <si>
    <t>Probable</t>
  </si>
  <si>
    <t>1 vez cada 3 años</t>
  </si>
  <si>
    <t>Poco probable</t>
  </si>
  <si>
    <t xml:space="preserve">Tabla N° 7.1 </t>
  </si>
  <si>
    <t>(a) Objetivo táctico o específico ¿Qué se pretende alcanzar y para qué?</t>
  </si>
  <si>
    <t>(c)	Indicador ¿Cómo medirlo? (número, cantidad, porcentaje)</t>
  </si>
  <si>
    <t>(f) Presupuesto (en caso de contar, sino colocar N/T)</t>
  </si>
  <si>
    <t>(g) Porcentaje de cumplimiento</t>
  </si>
  <si>
    <t>PLAN ANUAL OPERATIVO AÑO 2021</t>
  </si>
  <si>
    <t>1. Lograr una estructura orgánica robusta que visualice la razón de ser de la institución</t>
  </si>
  <si>
    <t>2. Optimizar la imagen institucional del Ministerio de Gobernación y Policía enfatizando en el concepto corporativo</t>
  </si>
  <si>
    <t>3. Ejecutar una estrategia de articulación programática que permita sacar provecho a la transversalidad de los programas presupuestarios del MGP.</t>
  </si>
  <si>
    <t>4. Mejorar las habilidades técnicas y analíticas del personal para entregar bienes y servicios de mayor calidad.</t>
  </si>
  <si>
    <t>5. Alinear la naturaleza de las funciones del MGP con los Objetivos de Desarrollo Sostenible (ODS).</t>
  </si>
  <si>
    <t>6. Reglamentar las leyes que amparan los servicios que brinda el MGP en concordancia con el marco normativo</t>
  </si>
  <si>
    <t>Objetivos  estratégicos del PEI MGP 2020 - 2025:</t>
  </si>
  <si>
    <t>Revisión</t>
  </si>
  <si>
    <t xml:space="preserve">CONTROL DE CAMBIOS DEL EXCEL </t>
  </si>
  <si>
    <t>Nombre</t>
  </si>
  <si>
    <t xml:space="preserve">Plantilla elaborado por: </t>
  </si>
  <si>
    <t>MSc Elma Bejarano Lichi</t>
  </si>
  <si>
    <t>Unidad de Planificación:</t>
  </si>
  <si>
    <t>Porcentaje de Cumplimiento</t>
  </si>
  <si>
    <t>Elaboración contenidos PAO:</t>
  </si>
  <si>
    <t>Versión 1.0 Febrero_2021</t>
  </si>
  <si>
    <t xml:space="preserve">El presente documento tiene como fin servir como herramienta a la hora de planificar el Plan Anual Operativo de cada una de las unidades del Ministerio de Gobernación y Policía. </t>
  </si>
  <si>
    <t xml:space="preserve">Además, integran las 5 matrices del SEVRI, la información de contenida en cada una de las matrices ha sido tomada del prpcedimiento del SEVRI. </t>
  </si>
  <si>
    <t>Licda. Irene Rojas Valerio</t>
  </si>
  <si>
    <t>Elaboración contenidos SEVRI:</t>
  </si>
  <si>
    <t xml:space="preserve">Formulación: </t>
  </si>
  <si>
    <t xml:space="preserve">Para efectos de la formulación llenar las columnas </t>
  </si>
  <si>
    <t>R001 Tecnologías de Información</t>
  </si>
  <si>
    <t>R002 Presupuestario</t>
  </si>
  <si>
    <t>R003 Operativo</t>
  </si>
  <si>
    <t>R004 Insumos</t>
  </si>
  <si>
    <t>R005 Estratégico</t>
  </si>
  <si>
    <t>R006 Información</t>
  </si>
  <si>
    <t>R007 Recurso Humano</t>
  </si>
  <si>
    <t>R008 Ambiente</t>
  </si>
  <si>
    <t>R009 Políticos</t>
  </si>
  <si>
    <t>R010 Ambiental</t>
  </si>
  <si>
    <t xml:space="preserve">R011 Financiero </t>
  </si>
  <si>
    <t>R012 Social</t>
  </si>
  <si>
    <t>R013 Legal</t>
  </si>
  <si>
    <t>R014 Información</t>
  </si>
  <si>
    <t>R015 Institucional</t>
  </si>
  <si>
    <t xml:space="preserve">Códigos + Naturaleza del Riesgo </t>
  </si>
  <si>
    <t>Año:   2021</t>
  </si>
  <si>
    <t xml:space="preserve"> (d)	Actividad (es) ¿Cómo lograrlo?</t>
  </si>
  <si>
    <t>(e)	Unidad (es) responsable (s)</t>
  </si>
  <si>
    <t>Etapa de formulación</t>
  </si>
  <si>
    <t>(b)	Meta ¿Qué se propone? Calidad y cantidad</t>
  </si>
  <si>
    <t>Meta Cumplida (MC)</t>
  </si>
  <si>
    <t>Meta Parcialmente Cumplida (MPC)</t>
  </si>
  <si>
    <t>Meta No Cumplida (MNC)</t>
  </si>
  <si>
    <t>(h) Justificación</t>
  </si>
  <si>
    <t>(i) Evidencia (oficios, actas, minutas, correos, reglamentos, manuales, etc.)</t>
  </si>
  <si>
    <t>(j) Estado de la meta (MC, MPC, MNC)</t>
  </si>
  <si>
    <t>Posibles eventos que originen el riesgo (Catálogo de riesgos_revisar_)</t>
  </si>
  <si>
    <t xml:space="preserve">Evidencias </t>
  </si>
  <si>
    <t>Mejorar la gestión de la Imprenta Nacional, en un plazo de 5 años; a tal grado que permita la integración de los procesos en la prestación de los servicios y la sostenibilidad en el tiempo</t>
  </si>
  <si>
    <t>a) Riesgo o evento</t>
  </si>
  <si>
    <t>Sin acceso a sistemas, datos e información</t>
  </si>
  <si>
    <t>Fallas en la infraestructura de información tecnológica efectiva (hardware, software, redes, entre otros)</t>
  </si>
  <si>
    <t>Estructura Organizacional que no responde a las necesidades</t>
  </si>
  <si>
    <t xml:space="preserve">Falta de seguimiento en los procesos </t>
  </si>
  <si>
    <t xml:space="preserve">Poca coordinación con los diferentes procesos </t>
  </si>
  <si>
    <t>Insuficiencias en la trazabilidad de los documentos</t>
  </si>
  <si>
    <t>Pandemia, riesgos asociados a enfermedades</t>
  </si>
  <si>
    <t>Subejecución presupuestaria</t>
  </si>
  <si>
    <t>Problemas con el flujo de caja</t>
  </si>
  <si>
    <t>Incumplimiento ejecución objetivos planteados</t>
  </si>
  <si>
    <t>Recortes Presupuestarios</t>
  </si>
  <si>
    <t>Falta de personal, plazas vacantes</t>
  </si>
  <si>
    <t>Restricciones a la movilidad</t>
  </si>
  <si>
    <t>Carencia de espacio fisíco adecuado</t>
  </si>
  <si>
    <t>Manuales administrativos des-actualizados o no idóneos</t>
  </si>
  <si>
    <t>Inexistencia de manuales de procedimientos</t>
  </si>
  <si>
    <t>Carencia de manual de puesto</t>
  </si>
  <si>
    <t xml:space="preserve">Los sistemas no se ajustan a las necesidades institucionales </t>
  </si>
  <si>
    <t>Mantenimiento correctivo/preventivo de los equipos</t>
  </si>
  <si>
    <t>Fallas en las aplicaciones informáticas utilizadas en la unidad</t>
  </si>
  <si>
    <t>Discriminación</t>
  </si>
  <si>
    <t>Falta de protocolos de accesibilidad</t>
  </si>
  <si>
    <t>Acoso sexual</t>
  </si>
  <si>
    <t>Acoso laboral</t>
  </si>
  <si>
    <t>Falta de procesos constantes de capacitación y/o sensibilización</t>
  </si>
  <si>
    <t>Falta de integridad en su labores</t>
  </si>
  <si>
    <t>Normas de ejecución de presupuestaria</t>
  </si>
  <si>
    <t>Falta de presupuesto asignado para la operación</t>
  </si>
  <si>
    <t>Falta de controles en la ejecución presupuestaria</t>
  </si>
  <si>
    <t>Incumplimiento de normas, regulaciones, lineamientos y otros</t>
  </si>
  <si>
    <t xml:space="preserve">Unidad / Dependencia </t>
  </si>
  <si>
    <t>Competencia Especifíca y Personalizada</t>
  </si>
  <si>
    <t>Incapacidad operativa para resolver los recursos presentados por la población migrante y refugiada.</t>
  </si>
  <si>
    <t>Proveedores no satisfacen las necesidades institucionales</t>
  </si>
  <si>
    <t>Falta actualización de los controles auxiliares</t>
  </si>
  <si>
    <t xml:space="preserve">categorías de Administración del Riesgo </t>
  </si>
  <si>
    <t xml:space="preserve">Modificar </t>
  </si>
  <si>
    <t>Transferir</t>
  </si>
  <si>
    <t>Retener</t>
  </si>
  <si>
    <t xml:space="preserve">Atender </t>
  </si>
  <si>
    <t xml:space="preserve">Prevenir </t>
  </si>
  <si>
    <t>Cambio en las prioridades institucionales</t>
  </si>
  <si>
    <t>Cambios de jerarquías y/o enlaces técnicos y/o representantes</t>
  </si>
  <si>
    <t>1.2</t>
  </si>
  <si>
    <t>1.3</t>
  </si>
  <si>
    <t>1.4</t>
  </si>
  <si>
    <t>1.5</t>
  </si>
  <si>
    <t>N° Riesgo/Evento</t>
  </si>
  <si>
    <t>2.2</t>
  </si>
  <si>
    <t>2.3</t>
  </si>
  <si>
    <t>2.4</t>
  </si>
  <si>
    <t>2.5</t>
  </si>
  <si>
    <t>3.1</t>
  </si>
  <si>
    <t>3.2</t>
  </si>
  <si>
    <t>3.3</t>
  </si>
  <si>
    <t>3.4</t>
  </si>
  <si>
    <t>3.5</t>
  </si>
  <si>
    <t>4.2</t>
  </si>
  <si>
    <t>4.3</t>
  </si>
  <si>
    <t>4.4</t>
  </si>
  <si>
    <t>4.5</t>
  </si>
  <si>
    <t>5.2</t>
  </si>
  <si>
    <t>5.3</t>
  </si>
  <si>
    <t>5.4</t>
  </si>
  <si>
    <t>5.5</t>
  </si>
  <si>
    <t>6.2</t>
  </si>
  <si>
    <t>6.3</t>
  </si>
  <si>
    <t>6.4</t>
  </si>
  <si>
    <t>6.5</t>
  </si>
  <si>
    <t>7.1</t>
  </si>
  <si>
    <t>7.2</t>
  </si>
  <si>
    <t>7.3</t>
  </si>
  <si>
    <t>7.4</t>
  </si>
  <si>
    <t>7.5</t>
  </si>
  <si>
    <t>8.1</t>
  </si>
  <si>
    <t>8.2</t>
  </si>
  <si>
    <t>8.3</t>
  </si>
  <si>
    <t>8.4</t>
  </si>
  <si>
    <t>8.5</t>
  </si>
  <si>
    <t>9.2</t>
  </si>
  <si>
    <t>9.3</t>
  </si>
  <si>
    <t>9.4</t>
  </si>
  <si>
    <t>9.5</t>
  </si>
  <si>
    <t>10.2</t>
  </si>
  <si>
    <t>10.3</t>
  </si>
  <si>
    <t>10.4</t>
  </si>
  <si>
    <t>10.5</t>
  </si>
  <si>
    <t>11.2</t>
  </si>
  <si>
    <t>11.3</t>
  </si>
  <si>
    <t>11.4</t>
  </si>
  <si>
    <t>11.5</t>
  </si>
  <si>
    <t>12.2</t>
  </si>
  <si>
    <t>12.3</t>
  </si>
  <si>
    <t>12.4</t>
  </si>
  <si>
    <t>12.5</t>
  </si>
  <si>
    <t>13.2</t>
  </si>
  <si>
    <t>13.3</t>
  </si>
  <si>
    <t>13.4</t>
  </si>
  <si>
    <t>13.5</t>
  </si>
  <si>
    <t>14.1</t>
  </si>
  <si>
    <t>14.2</t>
  </si>
  <si>
    <t>14.3</t>
  </si>
  <si>
    <t>14.4</t>
  </si>
  <si>
    <t>14.5</t>
  </si>
  <si>
    <t>Necesidades básicas para operar</t>
  </si>
  <si>
    <t xml:space="preserve">1. Elaborar impresos comerciales conforme a las especificaciones técnicas y de tiempo requeridas por el cliente para el cumplimiento de los compromisos adquiridos. </t>
  </si>
  <si>
    <t>Modernizar la Imprenta Nacional, en un plazo de 5 años; de tal manera que permita la mejora de los niveles de producción con prácticas amigables con el ambiente.</t>
  </si>
  <si>
    <t>Lograr una producción de impresos comerciales conformes, mayor o igual al 95% de la producción total de impresos comerciales en el año 2021</t>
  </si>
  <si>
    <t xml:space="preserve">* Ejecutar todas las compras que se requiere para la operación continua de las actividades de artes gráficas. 
</t>
  </si>
  <si>
    <t>Se adjunta lista de necesidades básicas, de la cual sus estimaciones de monto, fueron afectadas por recortes en la Asamblea Legislativa durante la aprobación del presupuesto y por recortes del Ministerio de Hacienda durante el año 2021.</t>
  </si>
  <si>
    <t xml:space="preserve">* Asegurar los mantenimientos preventivos y correctivos que requieren los equipos de producción. </t>
  </si>
  <si>
    <t>* Realizar semanalmente la programación y control de la producción.</t>
  </si>
  <si>
    <t xml:space="preserve">* Impulsar los procesos de innovación y automatización para asegurar la calidad y cumpliento en tiempo de los servicios. </t>
  </si>
  <si>
    <t>Dirección de Producción</t>
  </si>
  <si>
    <r>
      <t>Objetivo Estratégico :</t>
    </r>
    <r>
      <rPr>
        <sz val="11"/>
        <color theme="0"/>
        <rFont val="Arial"/>
        <family val="2"/>
      </rPr>
      <t xml:space="preserve"> </t>
    </r>
  </si>
  <si>
    <t xml:space="preserve">% de nivel de producto no conforme inferior al 2% </t>
  </si>
  <si>
    <t xml:space="preserve">% de cumplimiento de tiempos de entrega a partir del plazo informado a comercialización </t>
  </si>
  <si>
    <t>2. Contar con  insumos de calidad y el equipo necesarios, para satisfacer la demanda de impresos comerciales</t>
  </si>
  <si>
    <t>IMPRENTA NACIONAL</t>
  </si>
  <si>
    <t>Velar por el cumplimiento de las necesidades de la dirección de Producción</t>
  </si>
  <si>
    <t>Pruebas de laboratorio de papel</t>
  </si>
  <si>
    <t xml:space="preserve">Uniformes personal Dirección de Producción </t>
  </si>
  <si>
    <t xml:space="preserve">Compras de muestras de producto terminado para revisión del proceso de producción.
</t>
  </si>
  <si>
    <t xml:space="preserve">Papel Producción y cartón para tapas duras </t>
  </si>
  <si>
    <t xml:space="preserve">Estantería para producto en proceso. Encuadernación y Litografía. </t>
  </si>
  <si>
    <t xml:space="preserve">Sistema de bombas de vacío para dobladoras </t>
  </si>
  <si>
    <t>Audífonos Tipo Diadema</t>
  </si>
  <si>
    <t>Equipo para producción en nuevos sustratos promocionales (viniles, lonas, rigidos, stickers, pvc, acrílicos)</t>
  </si>
  <si>
    <t xml:space="preserve">Estampadora de caratulas </t>
  </si>
  <si>
    <t xml:space="preserve">Equipo para elaboración de tapas duras </t>
  </si>
  <si>
    <t>Equipo laminadora (plastificadora) de una cara</t>
  </si>
  <si>
    <t>3. Mantener actualizados los contratos de mantenimiento preventivo y los insumos necesarios para que la unidad de Arte y Diseño opere eficientemente.</t>
  </si>
  <si>
    <t>Capacitación en tecnología digital</t>
  </si>
  <si>
    <t>Contrato de Mantenimiento preventivo y correctivo para Impresora Digital Accurio 6100 (incluye tonner, repuestos  y suministros) Continuidad y 1era prórroga de contrato actual</t>
  </si>
  <si>
    <t>Contrato de Mantenimiento preventivo y correctivo para las computadoras Macintosh (Continuidad y 3era Prórroga)</t>
  </si>
  <si>
    <t>Contrato de mantenimiento preventivo y correctivo para impresora Xerox C70 (incluye repuestos y suministros por demanda) Continuidad y 1era prórroga de contrato actual</t>
  </si>
  <si>
    <t>Contrato de mantenimiento de Licenciamiento de Adobe CC</t>
  </si>
  <si>
    <t>Toner Xerox C70 (cartuchos)</t>
  </si>
  <si>
    <t>Repuestos (Computadoras Macintosh por demanda)</t>
  </si>
  <si>
    <t>Troqueladora Digital</t>
  </si>
  <si>
    <t>Arte y Diseño - Producción</t>
  </si>
  <si>
    <t>4. Mantener actualizados los contratos de mantenimiento preventivo y los insumos necesarios para que la unidad de Fotomecánica, opere eficientemente.</t>
  </si>
  <si>
    <t xml:space="preserve">Mantenimiento de  CTP´s Luscher </t>
  </si>
  <si>
    <t>Mantenimiento de  CTP´s  Kodak Trenstter</t>
  </si>
  <si>
    <t>Contrato de Mantenimiento preventivo y correctivo para las computadoras Macintosh</t>
  </si>
  <si>
    <t>Contrato de mantenimiento de Licenciamiento y de Programas Preps de Imposición</t>
  </si>
  <si>
    <t>Revelador de Planchas</t>
  </si>
  <si>
    <t>Fijador  de Planchas</t>
  </si>
  <si>
    <t xml:space="preserve">Repuestos equipos CTP.Luscher </t>
  </si>
  <si>
    <t>Repuestos equipos CTP.Kodak</t>
  </si>
  <si>
    <t>Planchas</t>
  </si>
  <si>
    <t>Ponchadora de planchas en línea para el CTP KodaK Trendsetter Q40</t>
  </si>
  <si>
    <t>Fotomecánica - Producción</t>
  </si>
  <si>
    <t>5. Mantener actualizados los contratos de mantenimiento preventivo y los insumos necesarios para que la unidad de Litografía, opere eficientemente.</t>
  </si>
  <si>
    <t xml:space="preserve">Contrato de mantenimiento correctivo y preventida  maquinas impresoras  </t>
  </si>
  <si>
    <t>lacas de impresión acabado mate y brillante</t>
  </si>
  <si>
    <t>limpiador de rodillos de entintado</t>
  </si>
  <si>
    <t>limpiador de inmersores</t>
  </si>
  <si>
    <t>repuestos Eléctricos para las máquinas</t>
  </si>
  <si>
    <t>repuestos mecánicos de prensas offset</t>
  </si>
  <si>
    <t>retazos de tela para limpieza de maquinas</t>
  </si>
  <si>
    <t xml:space="preserve">crema desengrasante ( para limpieza de manos) </t>
  </si>
  <si>
    <t>limpiador de planchas</t>
  </si>
  <si>
    <t>esponjas de celulosa</t>
  </si>
  <si>
    <t>mantillas de impresión</t>
  </si>
  <si>
    <t>Litografía - Producción</t>
  </si>
  <si>
    <t>Tintas</t>
  </si>
  <si>
    <t>Alcohol isopropilico</t>
  </si>
  <si>
    <t>Limpiador tuberías Speed master</t>
  </si>
  <si>
    <t>6. Mantener actualizados los contratos de mantenimiento preventivo y los insumos necesarios para que la unidad de Encuadernación, opere eficientemente.</t>
  </si>
  <si>
    <t>Encuadernación - Producción</t>
  </si>
  <si>
    <t xml:space="preserve">Troqueles y clises Tipografía </t>
  </si>
  <si>
    <t xml:space="preserve">Contrato de mantenimiento preventivo y correctivo de equipos tipográficos, Duplo 5000, Presto E90, máquinas encuadernación, compresores y bombas de vacio.  </t>
  </si>
  <si>
    <t xml:space="preserve"> Aceites,  silicón, adesivos </t>
  </si>
  <si>
    <t>Repuestos eléctricos</t>
  </si>
  <si>
    <t>Plástico para laminar y termoencogible</t>
  </si>
  <si>
    <t>Repuestos equipos encuadernación, Duplo, Presto, Cierres para resorte en máquina ensortijadora, dimensiones: 5/8, 5/16, 7/8 y 7/16</t>
  </si>
  <si>
    <t xml:space="preserve">Cola blanca, roja y granulada, pegamento de contacto,  </t>
  </si>
  <si>
    <t>Resortes</t>
  </si>
  <si>
    <t xml:space="preserve">Cinta bandera, razo, fleje, etc </t>
  </si>
  <si>
    <t>Brochas, rodillos, esponjas celulosa, elásticos, velcro, cinta de tela, tornillos para tapas de empaste etc. (*)</t>
  </si>
  <si>
    <t>7. Mantener actualizados los contratos de mantenimiento preventivo y los insumos necesarios para que la unidad de Guillotinas, opere eficientemente.</t>
  </si>
  <si>
    <t>Afilado de cuchillas</t>
  </si>
  <si>
    <t>Contrato de Mantenimiento de Guillotinas</t>
  </si>
  <si>
    <t>Lija 400</t>
  </si>
  <si>
    <t>Repuestos varios para guillotinas</t>
  </si>
  <si>
    <t>Guillotinas - Producción</t>
  </si>
  <si>
    <t>8. Mantener actualizados los contratos de mantenimiento preventivo y los insumos necesarios para que la unidad de Dobladoras, opere eficientemente.</t>
  </si>
  <si>
    <t xml:space="preserve">Gestionar el Contrato de mano de obra para  Mantenimiento de equipo de doblado </t>
  </si>
  <si>
    <t>Gestionar la compra del Aceite Perma (GRASA)Lubricante W40</t>
  </si>
  <si>
    <t xml:space="preserve">Gestionar compra de grasa de Alta Temperatura </t>
  </si>
  <si>
    <t>Gestionar las compra de los repuestos</t>
  </si>
  <si>
    <t>Gestionar la compra de lija de agua</t>
  </si>
  <si>
    <t>Adquisición de repuestos, en especial Rodillos para la Estación 1, Heidelberg TH-82</t>
  </si>
  <si>
    <t>Dobladoras - Producción</t>
  </si>
  <si>
    <t>9. Ampliar el acceso digital del usuario a los servicios que brinda la Imprenta Nacional, mediante el mejoramiento y desarrollo de facilidades tecnológicas.
Objetivo del Departamento (SEVRI)</t>
  </si>
  <si>
    <t>Informática</t>
  </si>
  <si>
    <t>9.1 Brindar alto nivel de servicios de soporte y mantenimiento al equipo de cómputo, Impresión, Servidores,  Equipo de Conectividad y Seguridad informática</t>
  </si>
  <si>
    <t>Contrato de Servicios por renting de equipos</t>
  </si>
  <si>
    <t>Contrato de Procesamiento e impresión como Servicio que incluye  alquiler (renting) de Equipo de Computación e Impresión (Prórrogas PBS y  -Tecnova)</t>
  </si>
  <si>
    <t>Contrato de Servicios por renting para renovación de tecnologías del Datacenter</t>
  </si>
  <si>
    <t xml:space="preserve">Contrato de servicios de renta para renovación de equipos del datacenter que incluya granja de servidores con virtualización, almacenamiento, sistemas de conectividad y seguridad informática </t>
  </si>
  <si>
    <t>9.2  Brindar los servicios de Internet y correos mediante el pago de los derechos de líneas de conexión  para todos los usuarios y sistema de mensajeria</t>
  </si>
  <si>
    <t>Contrato de línea Internet conexión con la DGI, mediante DSL de  2Mbits (Continuidad al contrato)</t>
  </si>
  <si>
    <t>Contrato primera  Línea de Acceso a Internet  Banda Ancha (Continuidad)</t>
  </si>
  <si>
    <t>Contrato segunda Línea de Acceso a Internet  Banda Ancha (Continuidad)</t>
  </si>
  <si>
    <t>Contrato de lineas de acceso a Internet Oficina en el Registro Nacional (Continuidad)</t>
  </si>
  <si>
    <t xml:space="preserve">Continuidad a sistema de mensajería de texto con Full móvil de RACSA  </t>
  </si>
  <si>
    <t>Contratos establecidos / contratos proyectados</t>
  </si>
  <si>
    <t>Realizar nuevos contratos  de Líneas de Internet por Fibra Óptica y  DSL</t>
  </si>
  <si>
    <t>9.3  Dar continuidad al negocio y operaciones de la Imprenta Nacional y los diarios oficiales por medio de centros de procesamiento de datos  alternos y de contingencia.</t>
  </si>
  <si>
    <t xml:space="preserve"> Contratos de Plataforma   Tecnológica como Servicio en nube híbrida para Diarios Oficiales y continuidad del Negocio de la Institución</t>
  </si>
  <si>
    <t>Contratación de plataforma Tecnológica como servicio para continuidad del Negocio de la Institución, que incluye nube híbrida para Diarios Oficiales y Sistemas Oracle internos (Prórroga RACSA)</t>
  </si>
  <si>
    <t>Contratos actualizados / Contrato proyectados</t>
  </si>
  <si>
    <t>Actualizar los contratos de servicios con proveedores externos</t>
  </si>
  <si>
    <t>Contrato de mantenimiento y soporte a la plataforma de Servidores y a la arquitectura de componentes y sistemas que corren en ambiente WEB</t>
  </si>
  <si>
    <t>Mantenimiento de Infraestructura Oracle incluye el soporte a Bases de Datos, Servidores de Aplicaciones,  sistema operativo y virtualizadores</t>
  </si>
  <si>
    <t>Contrato de Mantenimiento  preventivo y correctivo de los sistemas y aplicativos  ERP, CRM y Productivos que corren sobre plataforma tecnológica actual de la Imprenta Nacional</t>
  </si>
  <si>
    <t>Contrato Servicio de Respaldos y Custodia de Datos e Información Institucional. (Prórroga Millenium)</t>
  </si>
  <si>
    <t>Contrato de mantenimiento preventivo y correctivo del Centro de procesamiento de Datos (Data Center) y demás dispositivos de comunicación, ambiente , protección y de seguridad de la red de datos existentes en la Imprenta Nacional</t>
  </si>
  <si>
    <t>Contrato para servicio de software de mesa de ayuda en nube Fresh Desk con -Interhand</t>
  </si>
  <si>
    <t>9.4 Proporcionar el mantenimiento preventivo, correctivo y evolutivo del hardware, software y bases de datos de los sistemas instalados al servicio de toda la Institución.</t>
  </si>
  <si>
    <t>10. Mantener en óptimas condiciones de funcionamiento las instalaciones, sistemas, equipos, maquinaria y mobiliario que permitan se ejecuten las actividades y funciones diarias de la Imprenta Nacional.</t>
  </si>
  <si>
    <t>Unidad de Mantenimiento</t>
  </si>
  <si>
    <t>10.1 Generar las condiciones básicas de mantenimiento para que el edificio funcione a plenitud y acorde a los requerimientos.</t>
  </si>
  <si>
    <t>Mantenimiento de elevador de personas</t>
  </si>
  <si>
    <t>Mantenimiento de sistemas de aire comprimido y compresores</t>
  </si>
  <si>
    <t>Mantenimiento de sistemas de extración de aire</t>
  </si>
  <si>
    <t>Mantenimiento de elevador eléctrico unipersonal</t>
  </si>
  <si>
    <t>Mantenimiento de la planta eléctrica</t>
  </si>
  <si>
    <t>Mantenimiento de Aires Acondicionados</t>
  </si>
  <si>
    <t>Mantenimiento de UPS´s</t>
  </si>
  <si>
    <t>Mantenimiento Sistema de Bombeo</t>
  </si>
  <si>
    <t>Mantenimientos realizados /  mantenimientos programados</t>
  </si>
  <si>
    <t>Llevar el control de todos los mantenimientos programados.</t>
  </si>
  <si>
    <t>10.2 Proveer los servicios publicos generales , tales como Agua, Elec tricidad, Correos, Telecomunicaciones,Municipales y Salud</t>
  </si>
  <si>
    <t>Servicio Acueductos y Alcantarillados (AyA)</t>
  </si>
  <si>
    <t>Servicios de Electricidad   (CNFL)</t>
  </si>
  <si>
    <t>Servicio de Correos / Apartado postal - Distribucion y envio de paquetes</t>
  </si>
  <si>
    <t>Continuidad de Planes telefonicos</t>
  </si>
  <si>
    <t>Servicio Telefonia celular</t>
  </si>
  <si>
    <t>Servicios Municipales   (pago trimestral)</t>
  </si>
  <si>
    <t>Gestionar ante los departamentos de Financiero y Proveeduria Institucional, las reservas presupuestarias correspondientes a efecto de contar de manera oportuna con los servicios publicos basicos.</t>
  </si>
  <si>
    <t>Servicios pagados mensualmente</t>
  </si>
  <si>
    <t>10.3 Dar el debido tratamiento a los desechos bioinfecciosos de acuerdo a la legislación existente.</t>
  </si>
  <si>
    <t>Desechos tratados mediante gestor autorizado</t>
  </si>
  <si>
    <t>Mediante contratación de empresa que maneje los desechos bioinfecciosos</t>
  </si>
  <si>
    <t>Servicios Generales</t>
  </si>
  <si>
    <t>Mantenimiento - Dirección Administrativa Financiera</t>
  </si>
  <si>
    <t>10.4 Proveer los servicios internos de Medicina de empresa, Limpieza, Jardineria, Mensajeria,Seguridad,Fumigacion, Guarda documentos y  Cerrajeria, revision técnica de vehiculos,  a efecto de atender requerimientos relacionados con el mantenimiento y  obras del edificio de la Imprenta Nal, asi como de la necesidad de la Dirección Adm-Financiera</t>
  </si>
  <si>
    <t>Servicios de Limpieza   (Incluye pago de reajustes de precio)</t>
  </si>
  <si>
    <t>Servicios de Seguridad y Vigilancia  ( Incluye pago de reajustes de precio)</t>
  </si>
  <si>
    <t>Servicio de guarda documentos</t>
  </si>
  <si>
    <t>Revision técnica de vehiculos</t>
  </si>
  <si>
    <t>Servicio de Fumigacion</t>
  </si>
  <si>
    <t>10.6 Atender a todos los empleados de la institución que requieran del servicio de Terapia Física.</t>
  </si>
  <si>
    <t>Toallas para manos</t>
  </si>
  <si>
    <t>Pacientes atendidos vs citas entregadas</t>
  </si>
  <si>
    <t>Brindar citas programadas a aquellos empleados que así lo requieran.</t>
  </si>
  <si>
    <t>Cantidad de pagos efectivos realizados/ cantidad de pagos anuales por realizar.</t>
  </si>
  <si>
    <t>Gestionar y administrar todos los servicios contratados que la institucion compra a efecto de contar de manera oportuna con cada uno de ellos.</t>
  </si>
  <si>
    <t>Servicios Generales
Servicios médicos - Terapia Física</t>
  </si>
  <si>
    <t>11. Administrar el funcionamiento y operación de la institución velando por los bienes y la correcta aplicación de la normativa que la regulan, entre ellas la Ley General de la Administración Pública, para brindar un servicio a la población que responda a la seguridad jurídica de los habitantes del país.</t>
  </si>
  <si>
    <t>11.1 Promocionar los productos y servicios de la institución, así como su imagen institucional, tanto a nivel externo como interno</t>
  </si>
  <si>
    <t>Dirección General</t>
  </si>
  <si>
    <t>4 participaciones en Consejos de Gobierno y 4 giras de promoción nacionales</t>
  </si>
  <si>
    <t>Visitas realizadas / visitas programadas</t>
  </si>
  <si>
    <t>Participación en ferias, foros y giras estratégicas dentro o fuera del país.</t>
  </si>
  <si>
    <t xml:space="preserve">Participar en al menos dos foros internacionales de artes gráficas o Diarios Oficiales. </t>
  </si>
  <si>
    <t>Cantidad de foros en los que se participa / foros programados</t>
  </si>
  <si>
    <t xml:space="preserve">12. Dar seguimiento al Plan Estratégico Institucional como instrumento de mediano y largo plazo y mantener alineados los instrumentos de planificación operativa acorde a la orientación del Sistema Nacional de Planificación SNP. </t>
  </si>
  <si>
    <t>Realizar tres salidas de materiales peligrosos y especiales con gestor autorizado</t>
  </si>
  <si>
    <t>cantidad de entregas de residuos peligrosos / cantidades programadas a contratar</t>
  </si>
  <si>
    <t>contratar un gestor autorizado, para materiales peligrosos y especiales.</t>
  </si>
  <si>
    <t>Disponer correctamente los residuos peligrosos y especiales que genera la institución.</t>
  </si>
  <si>
    <t>Planificación Institucional</t>
  </si>
  <si>
    <t>Procesar el 100% del efluente química, con dos limpiezas del tanque de aguas químicas por año..</t>
  </si>
  <si>
    <t>Metros cubicos de agua residual tratada.</t>
  </si>
  <si>
    <t>Contratar una empresa que Limpie el tanque de aguas químicas antes del alcantarillado .</t>
  </si>
  <si>
    <t>Limpiar las aguas con residuos químicos antes de verterlas al alcantarillado</t>
  </si>
  <si>
    <t>Reducir en un 2% la producción de CO2 institucional.</t>
  </si>
  <si>
    <t>Cantidad de toneladas de CO2eq, emitidas el año anterior/Cantidad de toneladas de CO2eq, emitidas el año presente.</t>
  </si>
  <si>
    <t>Adquirir unidades de compensación de la huella institucional de carbono.</t>
  </si>
  <si>
    <t>Disminuir en la medida de lo posible, la huella de carbono institucional</t>
  </si>
  <si>
    <t>12.1 Dar dispocisión final a los residuos peligrosos y especiales de la institución.</t>
  </si>
  <si>
    <t>12.2 Evitar la contaminación de suelos y mantos acuiferos aledaños a la institución.</t>
  </si>
  <si>
    <t xml:space="preserve"> 12.3 Compensar la  huella institucional de carbono</t>
  </si>
  <si>
    <t>13. Desarrollar estrategias que permitan brindar un servicio de excelencia en la atención de las publicaciones de los Diarios Oficiales, en las oficinas destinadas a este fin.</t>
  </si>
  <si>
    <t>Comercialización y Divulgación</t>
  </si>
  <si>
    <t>14. Desarrollar estratégias de divulgación y ventas que brinden a nuestros clientes información a cerca de la diversidad de productos que ofrece la institución, posicionando la imagen institucional.</t>
  </si>
  <si>
    <t>1 campaña en medios masivos y 1 campaña a nivel interno</t>
  </si>
  <si>
    <t>Campañas realizadas/campañas programadas</t>
  </si>
  <si>
    <t>Publicidad</t>
  </si>
  <si>
    <t>4 participaciones entre otras visitas promocionales</t>
  </si>
  <si>
    <t>Participaciones o giras realizadas/participaciones o giras programadas</t>
  </si>
  <si>
    <t>Participación en ferias y giras promocionales estratégicas</t>
  </si>
  <si>
    <t>Viáticos</t>
  </si>
  <si>
    <t>1 póliza anual</t>
  </si>
  <si>
    <t>Póliza requerida/póliza contratada</t>
  </si>
  <si>
    <t>Realizar los trámites para contar con póliza de seguro</t>
  </si>
  <si>
    <t>Seguro para mercadería en tránsito.</t>
  </si>
  <si>
    <t>14.1 Promocionar los productos y servicios de la instiución, así como su imagen institucional, tanto a nivel externo como interno</t>
  </si>
  <si>
    <t>14.2 Contar con seguro de mercadería en tránsito</t>
  </si>
  <si>
    <t xml:space="preserve">Mala Iluminación </t>
  </si>
  <si>
    <t>Cambios en la legislación que reducen la demanda de servicios</t>
  </si>
  <si>
    <t>Presupuesto limitado para atender la diversificación de servicios.</t>
  </si>
  <si>
    <t>Cierre técnico de algunas unidades por escases de trabajo con el personal ocioso.</t>
  </si>
  <si>
    <t>Demanda actual de servicios de artes gráficas reducida.</t>
  </si>
  <si>
    <t>Sistemas poco amigables para los ajustes y mejoras.</t>
  </si>
  <si>
    <t>Falta de especificaciones técnicas en los carteles para los insumos adquirir por parte de los operarios.</t>
  </si>
  <si>
    <t>Perdidas en materiales y mano de obra.</t>
  </si>
  <si>
    <t>Suspención de faces del proceso de producción</t>
  </si>
  <si>
    <t>Falta de capacitación para el cambio generacional.</t>
  </si>
  <si>
    <t>Errores de calidad en los trabajos asignados a la unidad</t>
  </si>
  <si>
    <t>Inexistencia de la gestión de la calidad en los procesos de producción.</t>
  </si>
  <si>
    <t>Multas por incumplimiento</t>
  </si>
  <si>
    <t>Tipografía</t>
  </si>
  <si>
    <t>Fallas mecánicas en la máquinarias</t>
  </si>
  <si>
    <t>Fallas en la calidad de impresión</t>
  </si>
  <si>
    <t>Devoluciones de trabajos realizados por parte de la siguente unidad que participa en el proceso</t>
  </si>
  <si>
    <t>Incumplimiento en los tiempos de entrega.</t>
  </si>
  <si>
    <t>Deficiencias en la adquisición de materia prima (contrataciones).</t>
  </si>
  <si>
    <t>Perdida de tiempo y materiales que retrasa la cadena de producción.</t>
  </si>
  <si>
    <t>Falta de planificación en los tiempos de entrega de trabajos y en la materia prima.</t>
  </si>
  <si>
    <t>Pago de multas por incumplimiento.</t>
  </si>
  <si>
    <t>Daños a los materiales por las goteras en las instalaciones del taller.</t>
  </si>
  <si>
    <t>Cambios constantes en directrices y normativa.</t>
  </si>
  <si>
    <t>Plazas vacantes sin poder llenar.</t>
  </si>
  <si>
    <t>Directrices y políticas del Gobierno para reducir el gasto público.</t>
  </si>
  <si>
    <t>Encuadernación y Formación de folletos</t>
  </si>
  <si>
    <t>Fallas técnicas en el data center.</t>
  </si>
  <si>
    <t>No se puede atender a los usuarios (internos y externos) del portal web</t>
  </si>
  <si>
    <t>Tecnologías de la Inforrmación</t>
  </si>
  <si>
    <t>Problema legal en derechos de autor  por licenciamiento inadecuado.</t>
  </si>
  <si>
    <t>Licencias insuficientes para cubrir todos los requerimientos</t>
  </si>
  <si>
    <t>Interrupción de Servicios</t>
  </si>
  <si>
    <t>Falta de Disponibilidad de las aplicaciones críticas para continuidad del negocio y recuperación ante desatres</t>
  </si>
  <si>
    <t>Falta de cumplimiento del contrato del proveedor de servicios administrados</t>
  </si>
  <si>
    <t>Afectación socio-económica y jurídica de las operaciones institucionales</t>
  </si>
  <si>
    <t>Ausencias por enfermedad, vacaciones, jubilaciones  u otros …</t>
  </si>
  <si>
    <t>No atender con prontitud las solicitudes internas y externas de los usuarios .</t>
  </si>
  <si>
    <t>No poder contratar los servicios minimos regulares que administra el departamento de Servicios Generales</t>
  </si>
  <si>
    <t>Aceptacion de dadivas y favores.</t>
  </si>
  <si>
    <t>Corrupcion (faltas a la  ética profesional).</t>
  </si>
  <si>
    <t>Aplicación de la normativa, y la ley para este tipo de situaciones.</t>
  </si>
  <si>
    <t>Liderazgo efectivo en la dirección.</t>
  </si>
  <si>
    <t>No se tiene un sistema de comunicación fluida, oportuna y confiable entre la dirección y el resto del personal.</t>
  </si>
  <si>
    <t>Gestion Gerencial deficiente e incorrecta, afectando a nivel institucional.</t>
  </si>
  <si>
    <t>Falta de actualizacion metodoligíca del personal</t>
  </si>
  <si>
    <t>Procesos administrativos</t>
  </si>
  <si>
    <t xml:space="preserve">Mantener la curva de conocimientos en ascenso. </t>
  </si>
  <si>
    <t>Riesgo de baja calidad en los informes y procesos</t>
  </si>
  <si>
    <t>Incumplimiento en la entrega de documentos</t>
  </si>
  <si>
    <t>Retrasos en etrega de informes a instancias externas e internas.</t>
  </si>
  <si>
    <t>Establecer prioridades de respuesta.</t>
  </si>
  <si>
    <t>Ausencia de contratos para mantenimiento</t>
  </si>
  <si>
    <t>Realizar las contrataciones requeridas para un adecuado mantenimiento.</t>
  </si>
  <si>
    <t>Deficiencias en la elaboración de las contrataciones de bienes.</t>
  </si>
  <si>
    <t>Reforzamiento con funcionarios de otras unidades productivas.</t>
  </si>
  <si>
    <t>Reajuste de metas</t>
  </si>
  <si>
    <t>Retrasos en etrega de trabajos</t>
  </si>
  <si>
    <t>Guillotina</t>
  </si>
  <si>
    <t>Mantener actualizada la bitacora de mantenimientos al equipo.</t>
  </si>
  <si>
    <t>Dobladoras</t>
  </si>
  <si>
    <t>Afectación de la producción, reprocesos.</t>
  </si>
  <si>
    <t xml:space="preserve">Inconsistencias en los servidores y conexión a internet </t>
  </si>
  <si>
    <t>Diarios oficiales</t>
  </si>
  <si>
    <t>Errores en la producción</t>
  </si>
  <si>
    <t>Falta de conocimiento del proceso.</t>
  </si>
  <si>
    <t>Acciones administrativas.</t>
  </si>
  <si>
    <t>Aplicar los manuales de procedimientos.</t>
  </si>
  <si>
    <t>Dirección de Comercialización</t>
  </si>
  <si>
    <t>Arte y Diseño</t>
  </si>
  <si>
    <t>Litografía</t>
  </si>
  <si>
    <t>Capacitación en temas de contrataciones administrativa.</t>
  </si>
  <si>
    <t>Llamadas de atención de forma verbal y escrita.</t>
  </si>
  <si>
    <t>si</t>
  </si>
  <si>
    <t>Busqueda de nuevos productos para incentivar el mercado meta.</t>
  </si>
  <si>
    <t>Perdida de la imagen institucional.</t>
  </si>
  <si>
    <t>Establecer plan de contingencia.</t>
  </si>
  <si>
    <t>Gastos operacionales altos.
Pago de multas por incumplimiento.</t>
  </si>
  <si>
    <t>Máquinaria en desuso.
Incumplimiento de contratos de producción.</t>
  </si>
  <si>
    <t>Productos de baja calidad.</t>
  </si>
  <si>
    <t>Fotomécanica.</t>
  </si>
  <si>
    <t>Actualización de manuales de procedimientos en unidades de producción.</t>
  </si>
  <si>
    <t>Incremento en los costos de producción.</t>
  </si>
  <si>
    <t>Falta de conocimientos técnicos en los funcionarios de cada área.</t>
  </si>
  <si>
    <t>Falta de planificación en los tiempos de entrega de trabajos y en la disposición de materia prima.</t>
  </si>
  <si>
    <t>Denuncias por daños a materiales irremplasables y unicos de nuestros clientes.</t>
  </si>
  <si>
    <t>Solicitar por escrito a la DAF la reparación de las goteras en el Zinc del área de taller.</t>
  </si>
  <si>
    <t>Baja en la demanda de productos de artes gráficas por parte del gobierno.</t>
  </si>
  <si>
    <t>Personal Ocioso en el área productiva.</t>
  </si>
  <si>
    <t>Personal ocioso por escases de trabajo.</t>
  </si>
  <si>
    <t>Daño excesivo en la máquinaria por des uso.</t>
  </si>
  <si>
    <t>Máquinaria en desuso por falta de personal y mantenimiento.</t>
  </si>
  <si>
    <t>Retrasos en etrega de trabajos.</t>
  </si>
  <si>
    <t>Administración de los contratos de mantenimiento de TI.</t>
  </si>
  <si>
    <t>Adquisición de licencias.</t>
  </si>
  <si>
    <t>Planes de contingencia.
Administración de los contratos de mantenimiento de TI.</t>
  </si>
  <si>
    <t>Averias, racionamientos, caidas de sistemas. 
Suspención del fluido eléctrico y agua en la institución.
Paralizacion de maquinas (si acabara la carga del generador electrico).</t>
  </si>
  <si>
    <t xml:space="preserve">
Interrupcion de la producción.
Afectacion en plazos de entrega de trabajos.
Suspension de la comunicación mediante redes sociales (publicaciones)</t>
  </si>
  <si>
    <t>Mantener vigentes los contratos de mantenimiento de la institución.</t>
  </si>
  <si>
    <t>Afectación del funcionamiento regular de la institución a falta de alguno de esos servicios. (Limipieza, seguridad, polizas, etc.)</t>
  </si>
  <si>
    <t>Se trata de un riesgo inevitable debido a las limitaciones de gasto que en la actualidad impone el Gobierno. (se asume el riesgo).</t>
  </si>
  <si>
    <t>Directrices presidenciales y del Ministerio rector, afectan la gestión de planificación institucional en cuanto a recurso humano.</t>
  </si>
  <si>
    <t>Establecer planes de contingencia. Comunicación fluida con el TI.</t>
  </si>
  <si>
    <t>Falta de actualizacion de manuales de procedimientos.</t>
  </si>
  <si>
    <t>Proyecto de modificaciones a la Ley de la Junta  para producir a instituciones estatales sin cobrar.</t>
  </si>
  <si>
    <t>no</t>
  </si>
  <si>
    <t>2 año</t>
  </si>
  <si>
    <t>Dirección General y Adminitrativa</t>
  </si>
  <si>
    <t>Falta de mantenimiento al equipo (preventivo, corectivo).</t>
  </si>
  <si>
    <t>Establecer criterios de calidad en las funciones de los operarios involucrados en el proceso.</t>
  </si>
  <si>
    <t>Afinar la planificación de la producción.</t>
  </si>
  <si>
    <t xml:space="preserve">R011 Financiero  </t>
  </si>
  <si>
    <t>Mantener en adecuado funcionamiento el tanque de abastecimiento de agua localizado en el sector sur del edificio.
Igualmente para el generador electrico (planta eléctrica) mediante la vigencia del respectivo contrato de mantenimiento.</t>
  </si>
  <si>
    <t>Reducir gastos</t>
  </si>
  <si>
    <t>DAF</t>
  </si>
  <si>
    <t>Contar con el código Ética y Valores difundido</t>
  </si>
  <si>
    <t>operativo</t>
  </si>
  <si>
    <t xml:space="preserve">No se reportan para este período errores o disconformidades en las entregas de productos de Artes Gráficas </t>
  </si>
  <si>
    <t>Se ha cumplido con el tiempo de entrega estimado para todos los trabajos</t>
  </si>
  <si>
    <t>Hay muy poco trabajo en planta</t>
  </si>
  <si>
    <t>Es equipo para usar en los Diarios Oficiales</t>
  </si>
  <si>
    <t>No hay presupuesto, es parte de los recursos que se han tenido que rebajar</t>
  </si>
  <si>
    <t>Se aprovecha que hay poco trabajo, para hacer mantenimientos</t>
  </si>
  <si>
    <t>Baja producción porque instituciones del gobierno no tienen presupuesto para trabajos en artes gráficas.</t>
  </si>
  <si>
    <t>Aprovechar tiempo disponible para reparaciones</t>
  </si>
  <si>
    <t>Se rebajaron los recursos</t>
  </si>
  <si>
    <t>Todavía hay en inventarios</t>
  </si>
  <si>
    <t xml:space="preserve">Existe un contrato vigente cuya ejecución va al día tanto en trabajos ejecutados como en pago de facturas por los servicios </t>
  </si>
  <si>
    <t xml:space="preserve">Existen contratos vigente cuya ejecución va al día tanto en trabajos ejecutados como en pago de facturas por los servicios </t>
  </si>
  <si>
    <t>Para este presupuesto ha habido un cambio de requerimientos por lo cual no ha sido posible hacer el contrato respectivo, pero existen otras necesidades  en materia de red de datos en los que se van a invertir los fondos</t>
  </si>
  <si>
    <t>Todos los mantenimientos descritos se encuentran en la misma partida</t>
  </si>
  <si>
    <t>No se ha hecho uso de este servicio pero  se espera atender en este período restante. Se estaba a la espera de la definición del uso de los recursos ante un eventual movimiento de oficinas y espacios a ceder.</t>
  </si>
  <si>
    <t>Se encuentra adjudicado y en uso según lo establecido en el contrato. La proyección al cierre de año se estima en un 90% de ejecución</t>
  </si>
  <si>
    <t>N/T</t>
  </si>
  <si>
    <t>No cuenta con presupuesto ya que se incluye en los servicios a contratar por mantenimiento del edificio</t>
  </si>
  <si>
    <t>Debido a directrices emitidas por el gobierno central a causa de la pandemia por Covid-19, el 58% aproximadamente  del personal  se encuentra en modalidad de teletrabajo y aunado al poco trabajo en el área de producción  a inferido en una baja considerable del consumo agua. Desconociendo actualmente si por lo que resta del año se darán cambios de las circunstancias actuales.</t>
  </si>
  <si>
    <t>Debido a directrices emitidas por el gobierno central a causa de la pandemia por Covid-19, el 58% aproximadamente  del personal  se encuentra en modalidad de teletrabajo y aunado al poco trabajo en el área de producción  a inferido en una baja considerable del consumo electricidad. Desconociendo actualmente si por lo que resta del año se darán cambios de las circunstancias actuales.</t>
  </si>
  <si>
    <t>Previsión, de acuerdo a las necesidades que surgan</t>
  </si>
  <si>
    <t>Existe contrato</t>
  </si>
  <si>
    <t xml:space="preserve">Debido a directrices emitidas por el gobierno central a causa de la pandemia por Covid-19, el 58% aproximadamente  del personal  se encuentra en modalidad de teletrabajo  lo que reduce considerablmente el uso de los teléfonos en la institución. </t>
  </si>
  <si>
    <t xml:space="preserve">Pagos trimestrales obligatorios </t>
  </si>
  <si>
    <t xml:space="preserve">Debido a directrices emitidas por el gobierno central a causa de la pandemia por Covid-19, el 58% aproximadamente  del personal  se encuentra en modalidad de teletrabajo, lo que implica una disminución de funcionarios que asisten a consulta de manera presencial, o por mediante teleconsulta </t>
  </si>
  <si>
    <t>Existe una ampliación al contrato por una hora más de atención médica, esta ampliación se vence en el mes de octubre 2021. La misma se generó mediante el documento Decisión Inicial No. 1316-2020.</t>
  </si>
  <si>
    <t>Existe contrato vigente</t>
  </si>
  <si>
    <t>No existe contenido presupuestario, ni existe contratación</t>
  </si>
  <si>
    <t>Esta línea corresponde a una previsión, con el fin de poder  sacar copias de llaves de las distintas oficinas y mantener un respaldo en el Departamento de Servicios Generales, es importante mantener una copia  por cualquier situación que se pueda presentar y que amerite habrirlas, sobre todo considerando que actualmente muchas de ellas se encuentran cerradas porque el personal está teletrabajando.</t>
  </si>
  <si>
    <t xml:space="preserve">Existe contrato vigente. Dicho contrato es administrado por doña Nieves Esquivel </t>
  </si>
  <si>
    <t>De acuerdo a información suministrada por el Departamento Financiero, se incrementóen el presupuesto en esta partida para utilizarla en caso de requerirse alguna modificación presupuestaria durante el año 2021.</t>
  </si>
  <si>
    <t>Existe contrato vigente con medidas de contingencia por alguna servicio de fumigación extra</t>
  </si>
  <si>
    <t>Ambos recursos presupuestarios se encuentran en una sola  partida presupuestaria. La contratación se realizo de manera exitosa</t>
  </si>
  <si>
    <t>La línea de vendaje neruomuscular no pertenece al Departamento de Servicio Generales, corresponde al Departamento de Gestión Institucional  de Recursos Humanos</t>
  </si>
  <si>
    <t>La línea de electrodos adhesivos  neruomuscular no pertenece al Departamento de Servicio Generales, corresponde al Departamento de Gestión Institucional  de Recursos Humanos</t>
  </si>
  <si>
    <t>Existe contra vigente y ejecutada totalmente</t>
  </si>
  <si>
    <t>La situación del país y del mundo, no ha permitido ejecutar gastos en esta subpartida, hay restricciones de Hacienda.</t>
  </si>
  <si>
    <t>Se hizo una presentación a los directores y presidentes de las filiales de los sindicatos sobre el avance del PEI en los primeros cinco meses del 2021</t>
  </si>
  <si>
    <t xml:space="preserve"> licitación abreviada   
2020LA-000004-0007900001. Ya se han realizado salidas de materiales peligrosos conforme se ha necesitado de acuerdo al poco trabajo.</t>
  </si>
  <si>
    <r>
      <t xml:space="preserve"> licitación abreviada   
2020LA-000004-0007900001. </t>
    </r>
    <r>
      <rPr>
        <b/>
        <sz val="11"/>
        <color rgb="FF000000"/>
        <rFont val="Calibri"/>
        <family val="2"/>
      </rPr>
      <t xml:space="preserve"> la primer limpieza de tanque se va a realizar el día 4 de octubre del 2021</t>
    </r>
    <r>
      <rPr>
        <sz val="11"/>
        <color rgb="FF000000"/>
        <rFont val="Calibri"/>
        <family val="2"/>
      </rPr>
      <t xml:space="preserve">, porque durante este año, se ha trabajado muy poco a tal nivel que hasta ahora se llenó el tanque de aguas contaminadas. </t>
    </r>
  </si>
  <si>
    <t>Primero se realizó el inventario de gases de efecto invernadero para verificar las emisiones al ambiente y poder compensarlas. Luego se realizó  una tranferencia a FONAFIFO para hacer efectivo  el pago por compensación.</t>
  </si>
  <si>
    <t>Se actualizó la póliza de seguro anual.</t>
  </si>
  <si>
    <t>No se dispone de presupuesto para contratar pauta publicitaria. Es parte de los recursos que hubo que rebajar</t>
  </si>
  <si>
    <t>No se dispone de presupuesto para viáticos ni participaciones en eventos. Es parte de los recursos que hubo que rebajar</t>
  </si>
  <si>
    <t xml:space="preserve">Oficio DP 004-2022 y el Informe de cierre de produccion en AVANCE </t>
  </si>
  <si>
    <t>Minutas reuniones de Coordinación.</t>
  </si>
  <si>
    <t>No fue posible ejecutar el proceso de contratacion por el tiempo de toma de medidas al personal.</t>
  </si>
  <si>
    <t>Recorte presupuestario del Ministerio de Hacienda</t>
  </si>
  <si>
    <t>Contratacion por demanda a inicios del 2022</t>
  </si>
  <si>
    <t>Oficios y minutas de las reuniones de Comision de Presupuesto</t>
  </si>
  <si>
    <t>Seguimientos 31 de diciembre                                                   Primera semana Enero</t>
  </si>
  <si>
    <t>Hay muy poco trabajo en planta debido a la situación actual economica del pais las instituciones tienen presupuesto limitados</t>
  </si>
  <si>
    <t>Debido a la situación actual la compra de papel ha sido escaza debiido a esto no se han realizado las pruebas de papel.</t>
  </si>
  <si>
    <t>Unidad de Planificación Institucional</t>
  </si>
  <si>
    <t>Contratación de pauta publicitaria, rotulación, producción audiovisual, artículos promocionales, entre otros</t>
  </si>
  <si>
    <t>Viáticos dentro del país</t>
  </si>
  <si>
    <t>Viáticos en el exterior</t>
  </si>
  <si>
    <t>Electrodos adhesivos</t>
  </si>
  <si>
    <t>Mantenimiento de equipos</t>
  </si>
  <si>
    <t>Vendaje neuromuscular</t>
  </si>
  <si>
    <t>Papel de camilla</t>
  </si>
  <si>
    <t>Servicios Médico de Empresa</t>
  </si>
  <si>
    <t>Servicios de copias de llaves  y cerrajeria</t>
  </si>
  <si>
    <t xml:space="preserve">Servicio de Jardinería </t>
  </si>
  <si>
    <t>Recolección de desechos bioinfecciosos</t>
  </si>
  <si>
    <t xml:space="preserve">Servicios Telefónicos I.C.E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</si>
</sst>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140A]* #,##0.00_-;\-[$₡-140A]* #,##0.00_-;_-[$₡-140A]* &quot;-&quot;??_-;_-@_-"/>
  </numFmts>
  <fonts count="41" x14ac:knownFonts="1">
    <font>
      <sz val="11"/>
      <color rgb="FF000000"/>
      <name val="Calibri"/>
    </font>
    <font>
      <b/>
      <sz val="11"/>
      <color rgb="FF000000"/>
      <name val="Arial"/>
      <family val="2"/>
    </font>
    <font>
      <sz val="11"/>
      <name val="Calibri"/>
      <family val="2"/>
    </font>
    <font>
      <b/>
      <sz val="11"/>
      <color theme="0"/>
      <name val="Arial"/>
      <family val="2"/>
    </font>
    <font>
      <sz val="10"/>
      <color rgb="FF000000"/>
      <name val="Arial"/>
      <family val="2"/>
    </font>
    <font>
      <sz val="11"/>
      <color theme="1"/>
      <name val="Calibri"/>
      <family val="2"/>
    </font>
    <font>
      <b/>
      <sz val="11"/>
      <color rgb="FF000000"/>
      <name val="Calibri"/>
      <family val="2"/>
    </font>
    <font>
      <b/>
      <sz val="10"/>
      <color theme="1"/>
      <name val="Arial"/>
      <family val="2"/>
    </font>
    <font>
      <b/>
      <sz val="10"/>
      <color rgb="FF000000"/>
      <name val="Arial"/>
      <family val="2"/>
    </font>
    <font>
      <sz val="10"/>
      <color theme="1"/>
      <name val="Calibri"/>
      <family val="2"/>
    </font>
    <font>
      <b/>
      <u/>
      <sz val="12"/>
      <color rgb="FF000000"/>
      <name val="Calibri"/>
      <family val="2"/>
    </font>
    <font>
      <b/>
      <u/>
      <sz val="12"/>
      <color rgb="FF000000"/>
      <name val="Calibri"/>
      <family val="2"/>
    </font>
    <font>
      <b/>
      <sz val="12"/>
      <color rgb="FF000000"/>
      <name val="Calibri"/>
      <family val="2"/>
    </font>
    <font>
      <b/>
      <u/>
      <sz val="12"/>
      <color rgb="FF000000"/>
      <name val="Calibri"/>
      <family val="2"/>
    </font>
    <font>
      <b/>
      <u/>
      <sz val="12"/>
      <color rgb="FF000000"/>
      <name val="Calibri"/>
      <family val="2"/>
    </font>
    <font>
      <sz val="12"/>
      <color rgb="FF000000"/>
      <name val="Calibri"/>
      <family val="2"/>
    </font>
    <font>
      <b/>
      <u/>
      <sz val="12"/>
      <color rgb="FF000000"/>
      <name val="Calibri"/>
      <family val="2"/>
    </font>
    <font>
      <b/>
      <u/>
      <sz val="12"/>
      <color rgb="FF000000"/>
      <name val="Calibri"/>
      <family val="2"/>
    </font>
    <font>
      <b/>
      <sz val="10"/>
      <color rgb="FF000000"/>
      <name val="Calibri"/>
      <family val="2"/>
    </font>
    <font>
      <sz val="9"/>
      <color rgb="FF000000"/>
      <name val="Calibri"/>
      <family val="2"/>
    </font>
    <font>
      <sz val="10"/>
      <color rgb="FF000000"/>
      <name val="Calibri"/>
      <family val="2"/>
    </font>
    <font>
      <b/>
      <sz val="10"/>
      <color theme="1"/>
      <name val="Calibri"/>
      <family val="2"/>
    </font>
    <font>
      <b/>
      <u/>
      <sz val="12"/>
      <color rgb="FF000000"/>
      <name val="Calibri"/>
      <family val="2"/>
    </font>
    <font>
      <sz val="11"/>
      <color theme="0"/>
      <name val="Arial"/>
      <family val="2"/>
    </font>
    <font>
      <u/>
      <sz val="12"/>
      <color rgb="FF000000"/>
      <name val="Calibri"/>
      <family val="2"/>
    </font>
    <font>
      <i/>
      <sz val="12"/>
      <color rgb="FF000000"/>
      <name val="Calibri"/>
      <family val="2"/>
    </font>
    <font>
      <sz val="11"/>
      <color rgb="FF000000"/>
      <name val="Calibri"/>
      <family val="2"/>
    </font>
    <font>
      <sz val="10"/>
      <color rgb="FF000000"/>
      <name val="Arial"/>
      <family val="2"/>
    </font>
    <font>
      <b/>
      <sz val="11"/>
      <color theme="0"/>
      <name val="Arial"/>
      <family val="2"/>
    </font>
    <font>
      <sz val="11"/>
      <color rgb="FF000000"/>
      <name val="Calibri"/>
      <family val="2"/>
    </font>
    <font>
      <b/>
      <sz val="10"/>
      <color theme="0"/>
      <name val="Arial"/>
      <family val="2"/>
    </font>
    <font>
      <b/>
      <sz val="10"/>
      <color theme="1"/>
      <name val="Arial"/>
      <family val="2"/>
    </font>
    <font>
      <b/>
      <sz val="11"/>
      <color rgb="FF000000"/>
      <name val="Calibri"/>
      <family val="2"/>
    </font>
    <font>
      <b/>
      <sz val="10"/>
      <color rgb="FF000000"/>
      <name val="Calibri"/>
      <family val="2"/>
    </font>
    <font>
      <b/>
      <sz val="11"/>
      <color rgb="FF000000"/>
      <name val="Arial"/>
      <family val="2"/>
    </font>
    <font>
      <sz val="11"/>
      <name val="Arial"/>
      <family val="2"/>
    </font>
    <font>
      <sz val="11"/>
      <color rgb="FF000000"/>
      <name val="Arial"/>
      <family val="2"/>
    </font>
    <font>
      <b/>
      <sz val="10"/>
      <color rgb="FF000000"/>
      <name val="Arial"/>
      <family val="2"/>
    </font>
    <font>
      <sz val="8"/>
      <name val="Calibri"/>
      <family val="2"/>
    </font>
    <font>
      <sz val="10"/>
      <name val="Arial"/>
      <family val="2"/>
    </font>
    <font>
      <b/>
      <sz val="9"/>
      <color rgb="FF000000"/>
      <name val="Arial"/>
      <family val="2"/>
    </font>
  </fonts>
  <fills count="19">
    <fill>
      <patternFill patternType="none"/>
    </fill>
    <fill>
      <patternFill patternType="gray125"/>
    </fill>
    <fill>
      <patternFill patternType="solid">
        <fgColor rgb="FFC2D69B"/>
        <bgColor rgb="FFC2D69B"/>
      </patternFill>
    </fill>
    <fill>
      <patternFill patternType="solid">
        <fgColor rgb="FF366092"/>
        <bgColor rgb="FF366092"/>
      </patternFill>
    </fill>
    <fill>
      <patternFill patternType="solid">
        <fgColor rgb="FF969696"/>
        <bgColor rgb="FF969696"/>
      </patternFill>
    </fill>
    <fill>
      <patternFill patternType="solid">
        <fgColor theme="0"/>
        <bgColor theme="0"/>
      </patternFill>
    </fill>
    <fill>
      <patternFill patternType="solid">
        <fgColor rgb="FFFFFF00"/>
        <bgColor rgb="FFFFFF00"/>
      </patternFill>
    </fill>
    <fill>
      <patternFill patternType="solid">
        <fgColor rgb="FFFF0000"/>
        <bgColor rgb="FFFF0000"/>
      </patternFill>
    </fill>
    <fill>
      <patternFill patternType="solid">
        <fgColor rgb="FF92D050"/>
        <bgColor rgb="FF92D050"/>
      </patternFill>
    </fill>
    <fill>
      <patternFill patternType="solid">
        <fgColor theme="6" tint="-0.249977111117893"/>
        <bgColor indexed="64"/>
      </patternFill>
    </fill>
    <fill>
      <patternFill patternType="solid">
        <fgColor theme="0"/>
        <bgColor indexed="64"/>
      </patternFill>
    </fill>
    <fill>
      <patternFill patternType="solid">
        <fgColor theme="4" tint="0.39997558519241921"/>
        <bgColor rgb="FF366092"/>
      </patternFill>
    </fill>
    <fill>
      <patternFill patternType="solid">
        <fgColor rgb="FF92D050"/>
        <bgColor indexed="64"/>
      </patternFill>
    </fill>
    <fill>
      <patternFill patternType="solid">
        <fgColor rgb="FFFFFF00"/>
        <bgColor rgb="FF969696"/>
      </patternFill>
    </fill>
    <fill>
      <patternFill patternType="solid">
        <fgColor theme="2" tint="-0.14999847407452621"/>
        <bgColor rgb="FF969696"/>
      </patternFill>
    </fill>
    <fill>
      <patternFill patternType="solid">
        <fgColor theme="0" tint="-0.499984740745262"/>
        <bgColor rgb="FF366092"/>
      </patternFill>
    </fill>
    <fill>
      <patternFill patternType="solid">
        <fgColor theme="6" tint="0.79998168889431442"/>
        <bgColor indexed="64"/>
      </patternFill>
    </fill>
    <fill>
      <patternFill patternType="solid">
        <fgColor theme="3" tint="0.499984740745262"/>
        <bgColor rgb="FF366092"/>
      </patternFill>
    </fill>
    <fill>
      <patternFill patternType="solid">
        <fgColor theme="3" tint="0.499984740745262"/>
        <bgColor indexed="64"/>
      </patternFill>
    </fill>
  </fills>
  <borders count="83">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bottom/>
      <diagonal/>
    </border>
    <border>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diagonal/>
    </border>
    <border>
      <left style="medium">
        <color indexed="64"/>
      </left>
      <right/>
      <top/>
      <bottom style="medium">
        <color indexed="64"/>
      </bottom>
      <diagonal/>
    </border>
    <border>
      <left/>
      <right/>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rgb="FF000000"/>
      </top>
      <bottom style="medium">
        <color indexed="64"/>
      </bottom>
      <diagonal/>
    </border>
    <border>
      <left style="thin">
        <color rgb="FF000000"/>
      </left>
      <right/>
      <top/>
      <bottom style="thin">
        <color rgb="FF000000"/>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rgb="FF000000"/>
      </right>
      <top/>
      <bottom style="thin">
        <color rgb="FF000000"/>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right style="thin">
        <color rgb="FF000000"/>
      </right>
      <top/>
      <bottom/>
      <diagonal/>
    </border>
    <border>
      <left style="thin">
        <color rgb="FF000000"/>
      </left>
      <right/>
      <top/>
      <bottom/>
      <diagonal/>
    </border>
  </borders>
  <cellStyleXfs count="2">
    <xf numFmtId="0" fontId="0" fillId="0" borderId="0"/>
    <xf numFmtId="9" fontId="26" fillId="0" borderId="0" applyFont="0" applyFill="0" applyBorder="0" applyAlignment="0" applyProtection="0"/>
  </cellStyleXfs>
  <cellXfs count="394">
    <xf numFmtId="0" fontId="0" fillId="0" borderId="0" xfId="0" applyFont="1" applyAlignment="1"/>
    <xf numFmtId="0" fontId="0" fillId="0" borderId="0" xfId="0" applyFont="1" applyAlignment="1">
      <alignment wrapText="1"/>
    </xf>
    <xf numFmtId="0" fontId="4" fillId="4" borderId="15" xfId="0" applyFont="1" applyFill="1" applyBorder="1" applyAlignment="1">
      <alignment horizontal="center" vertical="center" wrapText="1"/>
    </xf>
    <xf numFmtId="0" fontId="0" fillId="0" borderId="0" xfId="0" applyFont="1"/>
    <xf numFmtId="0" fontId="4" fillId="4" borderId="15" xfId="0" applyFont="1" applyFill="1" applyBorder="1" applyAlignment="1">
      <alignment vertical="center" wrapText="1"/>
    </xf>
    <xf numFmtId="0" fontId="6" fillId="0" borderId="17" xfId="0" applyFont="1" applyBorder="1" applyAlignment="1">
      <alignment horizontal="center" vertical="center"/>
    </xf>
    <xf numFmtId="0" fontId="6" fillId="0" borderId="17" xfId="0" applyFont="1" applyBorder="1" applyAlignment="1">
      <alignment horizontal="center" vertical="center" wrapText="1"/>
    </xf>
    <xf numFmtId="0" fontId="7" fillId="0" borderId="17" xfId="0" applyFont="1" applyBorder="1" applyAlignment="1">
      <alignment horizontal="left" vertical="center" wrapText="1"/>
    </xf>
    <xf numFmtId="0" fontId="5" fillId="0" borderId="0" xfId="0" applyFont="1"/>
    <xf numFmtId="0" fontId="9" fillId="0" borderId="0" xfId="0" applyFont="1" applyAlignment="1">
      <alignment horizontal="center" vertical="center"/>
    </xf>
    <xf numFmtId="0" fontId="8" fillId="4" borderId="15" xfId="0" applyFont="1" applyFill="1" applyBorder="1" applyAlignment="1">
      <alignment horizontal="center" vertical="center" wrapText="1"/>
    </xf>
    <xf numFmtId="0" fontId="0" fillId="0" borderId="0" xfId="0" applyFont="1" applyAlignment="1">
      <alignment vertical="center" wrapText="1"/>
    </xf>
    <xf numFmtId="0" fontId="0" fillId="0" borderId="0" xfId="0" applyFont="1" applyAlignment="1">
      <alignment vertical="center"/>
    </xf>
    <xf numFmtId="0" fontId="0" fillId="0" borderId="0" xfId="0" applyFont="1" applyAlignment="1">
      <alignment horizontal="center" vertical="center"/>
    </xf>
    <xf numFmtId="0" fontId="6" fillId="0" borderId="17" xfId="0" applyFont="1" applyBorder="1" applyAlignment="1">
      <alignment horizontal="center" vertical="top" wrapText="1"/>
    </xf>
    <xf numFmtId="0" fontId="6" fillId="0" borderId="16" xfId="0" applyFont="1" applyBorder="1" applyAlignment="1">
      <alignment horizontal="center" vertical="center" wrapText="1"/>
    </xf>
    <xf numFmtId="0" fontId="12" fillId="0" borderId="15"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2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5" xfId="0" applyFont="1" applyBorder="1" applyAlignment="1">
      <alignment horizontal="center" vertical="center" wrapText="1"/>
    </xf>
    <xf numFmtId="0" fontId="15" fillId="0" borderId="25" xfId="0" applyFont="1" applyBorder="1" applyAlignment="1">
      <alignment vertical="center" wrapText="1"/>
    </xf>
    <xf numFmtId="0" fontId="15" fillId="0" borderId="25" xfId="0" applyFont="1" applyBorder="1" applyAlignment="1">
      <alignment horizontal="left" vertical="center" wrapText="1"/>
    </xf>
    <xf numFmtId="0" fontId="12" fillId="0" borderId="13" xfId="0" applyFont="1" applyBorder="1" applyAlignment="1">
      <alignment vertical="center" wrapText="1"/>
    </xf>
    <xf numFmtId="0" fontId="15" fillId="0" borderId="13" xfId="0" applyFont="1" applyBorder="1" applyAlignment="1">
      <alignment vertical="center" wrapText="1"/>
    </xf>
    <xf numFmtId="0" fontId="12" fillId="0" borderId="32"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8" xfId="0" applyFont="1" applyBorder="1" applyAlignment="1">
      <alignment horizontal="center" vertical="center" wrapText="1"/>
    </xf>
    <xf numFmtId="49" fontId="12" fillId="0" borderId="15" xfId="0" applyNumberFormat="1" applyFont="1" applyBorder="1" applyAlignment="1">
      <alignment horizontal="center" vertical="center" wrapText="1"/>
    </xf>
    <xf numFmtId="0" fontId="18" fillId="0" borderId="17" xfId="0" applyFont="1" applyBorder="1" applyAlignment="1">
      <alignment horizontal="center" vertical="center" wrapText="1"/>
    </xf>
    <xf numFmtId="0" fontId="18" fillId="0" borderId="29" xfId="0" applyFont="1" applyBorder="1" applyAlignment="1">
      <alignment horizontal="center" vertical="center" wrapText="1"/>
    </xf>
    <xf numFmtId="0" fontId="0" fillId="0" borderId="17" xfId="0" applyFont="1" applyBorder="1" applyAlignment="1">
      <alignment vertical="center"/>
    </xf>
    <xf numFmtId="0" fontId="0" fillId="0" borderId="17" xfId="0" applyFont="1" applyBorder="1" applyAlignment="1">
      <alignment vertical="center" wrapText="1"/>
    </xf>
    <xf numFmtId="0" fontId="9" fillId="0" borderId="17" xfId="0" applyFont="1" applyBorder="1" applyAlignment="1">
      <alignment horizontal="left" vertical="top" wrapText="1"/>
    </xf>
    <xf numFmtId="0" fontId="9" fillId="0" borderId="17" xfId="0" applyFont="1" applyBorder="1" applyAlignment="1">
      <alignment horizontal="center" vertical="top" wrapText="1"/>
    </xf>
    <xf numFmtId="0" fontId="9" fillId="0" borderId="0" xfId="0" applyFont="1" applyAlignment="1">
      <alignment vertical="top"/>
    </xf>
    <xf numFmtId="0" fontId="19" fillId="0" borderId="17" xfId="0" applyFont="1" applyBorder="1" applyAlignment="1">
      <alignment horizontal="center" vertical="top" wrapText="1"/>
    </xf>
    <xf numFmtId="0" fontId="20" fillId="0" borderId="17" xfId="0" applyFont="1" applyBorder="1" applyAlignment="1">
      <alignment horizontal="center" vertical="top" wrapText="1"/>
    </xf>
    <xf numFmtId="0" fontId="20" fillId="0" borderId="17" xfId="0" applyFont="1" applyBorder="1" applyAlignment="1">
      <alignment horizontal="left" vertical="top" wrapText="1"/>
    </xf>
    <xf numFmtId="0" fontId="9" fillId="0" borderId="0" xfId="0" applyFont="1" applyAlignment="1">
      <alignment horizontal="center" vertical="top"/>
    </xf>
    <xf numFmtId="0" fontId="9" fillId="0" borderId="0" xfId="0" applyFont="1" applyAlignment="1">
      <alignment horizontal="left" vertical="top"/>
    </xf>
    <xf numFmtId="0" fontId="21" fillId="0" borderId="14" xfId="0" applyFont="1" applyBorder="1" applyAlignment="1">
      <alignment vertical="center" wrapText="1"/>
    </xf>
    <xf numFmtId="0" fontId="9" fillId="0" borderId="16" xfId="0" applyFont="1" applyBorder="1" applyAlignment="1">
      <alignment horizontal="left" vertical="top"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7" xfId="0" applyFont="1" applyBorder="1"/>
    <xf numFmtId="0" fontId="9" fillId="0" borderId="0" xfId="0" applyFont="1"/>
    <xf numFmtId="0" fontId="12" fillId="0" borderId="0" xfId="0" applyFont="1"/>
    <xf numFmtId="0" fontId="12" fillId="0" borderId="22" xfId="0" applyFont="1" applyBorder="1" applyAlignment="1">
      <alignment horizontal="center" vertical="center" wrapText="1"/>
    </xf>
    <xf numFmtId="0" fontId="12" fillId="0" borderId="12" xfId="0" applyFont="1" applyBorder="1" applyAlignment="1">
      <alignment horizontal="center" vertical="center" wrapText="1"/>
    </xf>
    <xf numFmtId="0" fontId="15" fillId="0" borderId="15" xfId="0" applyFont="1" applyBorder="1" applyAlignment="1">
      <alignment vertical="center" wrapText="1"/>
    </xf>
    <xf numFmtId="0" fontId="12" fillId="0" borderId="20" xfId="0" applyFont="1" applyBorder="1" applyAlignment="1">
      <alignment vertical="center" wrapText="1"/>
    </xf>
    <xf numFmtId="0" fontId="12" fillId="0" borderId="15" xfId="0" applyFont="1" applyBorder="1" applyAlignment="1">
      <alignment vertical="center" wrapText="1"/>
    </xf>
    <xf numFmtId="0" fontId="12" fillId="0" borderId="0" xfId="0" applyFont="1" applyAlignment="1">
      <alignment horizontal="center" vertical="center" wrapText="1"/>
    </xf>
    <xf numFmtId="0" fontId="12" fillId="0" borderId="24"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vertical="center" wrapText="1"/>
    </xf>
    <xf numFmtId="0" fontId="12" fillId="6" borderId="34" xfId="0" applyFont="1" applyFill="1" applyBorder="1" applyAlignment="1">
      <alignment horizontal="center" vertical="center" wrapText="1"/>
    </xf>
    <xf numFmtId="0" fontId="12" fillId="7" borderId="34" xfId="0"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2" fillId="0" borderId="14" xfId="0" applyFont="1" applyBorder="1" applyAlignment="1">
      <alignment vertical="center" wrapText="1"/>
    </xf>
    <xf numFmtId="0" fontId="15" fillId="0" borderId="0" xfId="0" applyFont="1" applyAlignment="1">
      <alignment vertical="center"/>
    </xf>
    <xf numFmtId="0" fontId="12" fillId="0" borderId="0" xfId="0" applyFont="1" applyAlignment="1">
      <alignment horizontal="center" vertical="center"/>
    </xf>
    <xf numFmtId="0" fontId="6"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0" fillId="7" borderId="34" xfId="0" applyFont="1" applyFill="1" applyBorder="1" applyAlignment="1">
      <alignment horizontal="center" vertical="center" wrapText="1"/>
    </xf>
    <xf numFmtId="0" fontId="0" fillId="6" borderId="34" xfId="0" applyFont="1" applyFill="1" applyBorder="1" applyAlignment="1">
      <alignment horizontal="center" vertical="center" wrapText="1"/>
    </xf>
    <xf numFmtId="0" fontId="0" fillId="8" borderId="34" xfId="0" applyFont="1" applyFill="1" applyBorder="1" applyAlignment="1">
      <alignment horizontal="center" vertical="center" wrapText="1"/>
    </xf>
    <xf numFmtId="0" fontId="15" fillId="0" borderId="0" xfId="0" applyFont="1" applyAlignment="1">
      <alignment horizontal="center" vertical="center"/>
    </xf>
    <xf numFmtId="0" fontId="0" fillId="0" borderId="18" xfId="0" applyFont="1" applyBorder="1" applyAlignment="1">
      <alignment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0" fillId="0" borderId="21" xfId="0" applyFont="1" applyBorder="1" applyAlignment="1">
      <alignment vertical="center" wrapText="1"/>
    </xf>
    <xf numFmtId="0" fontId="12" fillId="0" borderId="25" xfId="0" applyFont="1" applyBorder="1" applyAlignment="1">
      <alignment vertical="center" wrapText="1"/>
    </xf>
    <xf numFmtId="0" fontId="0" fillId="0" borderId="23" xfId="0" applyFont="1" applyBorder="1" applyAlignment="1">
      <alignment vertical="center" wrapText="1"/>
    </xf>
    <xf numFmtId="0" fontId="15" fillId="6" borderId="35" xfId="0" applyFont="1" applyFill="1" applyBorder="1" applyAlignment="1">
      <alignment horizontal="center" vertical="center" wrapText="1"/>
    </xf>
    <xf numFmtId="0" fontId="15" fillId="7" borderId="35" xfId="0" applyFont="1" applyFill="1" applyBorder="1" applyAlignment="1">
      <alignment horizontal="center" vertical="center" wrapText="1"/>
    </xf>
    <xf numFmtId="0" fontId="15" fillId="6" borderId="34" xfId="0" applyFont="1" applyFill="1" applyBorder="1" applyAlignment="1">
      <alignment horizontal="center" vertical="center" wrapText="1"/>
    </xf>
    <xf numFmtId="0" fontId="15" fillId="7" borderId="34" xfId="0" applyFont="1" applyFill="1" applyBorder="1" applyAlignment="1">
      <alignment horizontal="center" vertical="center" wrapText="1"/>
    </xf>
    <xf numFmtId="0" fontId="15" fillId="8" borderId="35"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0" fillId="0" borderId="0" xfId="0" applyFont="1" applyAlignment="1"/>
    <xf numFmtId="9" fontId="0" fillId="0" borderId="0" xfId="0" applyNumberFormat="1" applyFont="1" applyAlignment="1"/>
    <xf numFmtId="0" fontId="0" fillId="0" borderId="0" xfId="0" applyFont="1" applyAlignment="1"/>
    <xf numFmtId="0" fontId="0" fillId="0" borderId="5" xfId="0" applyFont="1" applyBorder="1" applyAlignment="1"/>
    <xf numFmtId="0" fontId="4" fillId="0" borderId="36" xfId="0" applyFont="1" applyBorder="1" applyAlignment="1">
      <alignment horizontal="left" vertical="center" wrapText="1"/>
    </xf>
    <xf numFmtId="10" fontId="4" fillId="0" borderId="36" xfId="0" applyNumberFormat="1" applyFont="1" applyBorder="1" applyAlignment="1">
      <alignment horizontal="left" vertical="center" wrapText="1"/>
    </xf>
    <xf numFmtId="0" fontId="2" fillId="0" borderId="24" xfId="0" applyFont="1" applyBorder="1" applyAlignment="1"/>
    <xf numFmtId="9" fontId="0" fillId="0" borderId="0" xfId="1" applyFont="1" applyAlignment="1"/>
    <xf numFmtId="0" fontId="0" fillId="0" borderId="18" xfId="0" applyFont="1" applyBorder="1" applyAlignment="1">
      <alignment horizontal="center" vertical="top"/>
    </xf>
    <xf numFmtId="0" fontId="0" fillId="0" borderId="0" xfId="0" applyFont="1" applyAlignment="1"/>
    <xf numFmtId="0" fontId="0" fillId="0" borderId="0" xfId="0" applyFont="1" applyAlignment="1"/>
    <xf numFmtId="0" fontId="2" fillId="0" borderId="5" xfId="0" applyFont="1" applyBorder="1" applyAlignment="1"/>
    <xf numFmtId="0" fontId="0" fillId="0" borderId="38" xfId="0" applyFont="1" applyBorder="1" applyAlignment="1">
      <alignment vertical="center" wrapText="1"/>
    </xf>
    <xf numFmtId="0" fontId="2" fillId="0" borderId="39" xfId="0" applyFont="1" applyBorder="1" applyAlignment="1"/>
    <xf numFmtId="0" fontId="2" fillId="0" borderId="40" xfId="0" applyFont="1" applyBorder="1" applyAlignment="1"/>
    <xf numFmtId="0" fontId="2" fillId="0" borderId="41" xfId="0" applyFont="1" applyBorder="1" applyAlignment="1"/>
    <xf numFmtId="0" fontId="2" fillId="0" borderId="42" xfId="0" applyFont="1" applyBorder="1" applyAlignment="1"/>
    <xf numFmtId="0" fontId="2" fillId="0" borderId="43" xfId="0" applyFont="1" applyBorder="1" applyAlignment="1"/>
    <xf numFmtId="0" fontId="0" fillId="0" borderId="50" xfId="0" applyFont="1" applyBorder="1" applyAlignment="1">
      <alignment horizontal="center" vertical="top"/>
    </xf>
    <xf numFmtId="0" fontId="0" fillId="0" borderId="0" xfId="0" applyFont="1" applyAlignment="1"/>
    <xf numFmtId="0" fontId="4" fillId="4" borderId="32" xfId="0" applyFont="1" applyFill="1" applyBorder="1" applyAlignment="1">
      <alignment horizontal="center" vertical="center" wrapText="1"/>
    </xf>
    <xf numFmtId="0" fontId="27" fillId="4" borderId="32" xfId="0" applyFont="1" applyFill="1" applyBorder="1" applyAlignment="1">
      <alignment horizontal="center" vertical="center" wrapText="1"/>
    </xf>
    <xf numFmtId="164" fontId="4" fillId="0" borderId="36" xfId="0" applyNumberFormat="1" applyFont="1" applyBorder="1" applyAlignment="1">
      <alignment horizontal="left" vertical="center" wrapText="1"/>
    </xf>
    <xf numFmtId="0" fontId="4" fillId="4" borderId="35" xfId="0" applyFont="1" applyFill="1" applyBorder="1" applyAlignment="1">
      <alignment horizontal="center" vertical="center" wrapText="1"/>
    </xf>
    <xf numFmtId="0" fontId="4" fillId="4" borderId="53" xfId="0" applyFont="1" applyFill="1" applyBorder="1" applyAlignment="1">
      <alignment horizontal="center" vertical="center" wrapText="1"/>
    </xf>
    <xf numFmtId="10" fontId="0" fillId="0" borderId="36" xfId="0" applyNumberFormat="1" applyFont="1" applyBorder="1" applyAlignment="1">
      <alignment horizontal="center" vertical="center"/>
    </xf>
    <xf numFmtId="0" fontId="27" fillId="0" borderId="36" xfId="0" applyFont="1" applyBorder="1" applyAlignment="1">
      <alignment horizontal="left" vertical="center" wrapText="1"/>
    </xf>
    <xf numFmtId="0" fontId="30" fillId="3" borderId="53" xfId="0" applyFont="1" applyFill="1" applyBorder="1" applyAlignment="1">
      <alignment vertical="center"/>
    </xf>
    <xf numFmtId="0" fontId="0" fillId="9" borderId="0" xfId="0" applyFont="1" applyFill="1" applyAlignment="1"/>
    <xf numFmtId="0" fontId="6" fillId="0" borderId="17" xfId="0" applyFont="1" applyBorder="1" applyAlignment="1">
      <alignment horizontal="left" vertical="center"/>
    </xf>
    <xf numFmtId="0" fontId="32" fillId="0" borderId="17" xfId="0" applyFont="1" applyBorder="1" applyAlignment="1">
      <alignment horizontal="center" vertical="center"/>
    </xf>
    <xf numFmtId="0" fontId="18" fillId="0" borderId="16" xfId="0" applyFont="1" applyBorder="1" applyAlignment="1">
      <alignment horizontal="left" vertical="center" wrapText="1"/>
    </xf>
    <xf numFmtId="0" fontId="33" fillId="0" borderId="17" xfId="0" applyFont="1" applyBorder="1" applyAlignment="1">
      <alignment horizontal="center" vertical="center" wrapText="1"/>
    </xf>
    <xf numFmtId="164" fontId="19" fillId="0" borderId="17" xfId="0" applyNumberFormat="1" applyFont="1" applyBorder="1" applyAlignment="1">
      <alignment horizontal="center" vertical="top" wrapText="1"/>
    </xf>
    <xf numFmtId="0" fontId="12" fillId="0" borderId="53" xfId="0" applyFont="1" applyBorder="1" applyAlignment="1">
      <alignment horizontal="center" vertical="center" wrapText="1"/>
    </xf>
    <xf numFmtId="0" fontId="15" fillId="0" borderId="53" xfId="0" applyFont="1" applyBorder="1" applyAlignment="1">
      <alignment horizontal="left" vertical="center" wrapText="1"/>
    </xf>
    <xf numFmtId="0" fontId="36" fillId="0" borderId="0" xfId="0" applyFont="1"/>
    <xf numFmtId="0" fontId="36" fillId="0" borderId="0" xfId="0" applyFont="1" applyAlignment="1"/>
    <xf numFmtId="0" fontId="34" fillId="0" borderId="0" xfId="0" applyFont="1" applyAlignment="1">
      <alignment horizontal="center" vertical="top" wrapText="1"/>
    </xf>
    <xf numFmtId="0" fontId="27" fillId="4" borderId="15" xfId="0" applyFont="1" applyFill="1" applyBorder="1" applyAlignment="1">
      <alignment vertical="center" wrapText="1"/>
    </xf>
    <xf numFmtId="0" fontId="27" fillId="0" borderId="0" xfId="0" applyFont="1"/>
    <xf numFmtId="0" fontId="27" fillId="0" borderId="0" xfId="0" applyFont="1" applyAlignment="1"/>
    <xf numFmtId="0" fontId="36" fillId="0" borderId="0" xfId="0" applyFont="1" applyAlignment="1">
      <alignment wrapText="1"/>
    </xf>
    <xf numFmtId="0" fontId="12" fillId="0" borderId="53" xfId="0" applyFont="1" applyBorder="1" applyAlignment="1">
      <alignment vertical="center" wrapText="1"/>
    </xf>
    <xf numFmtId="0" fontId="12" fillId="0" borderId="34" xfId="0" applyFont="1" applyBorder="1" applyAlignment="1">
      <alignment horizontal="center" vertical="center" wrapText="1"/>
    </xf>
    <xf numFmtId="0" fontId="15" fillId="0" borderId="35" xfId="0" applyFont="1" applyBorder="1" applyAlignment="1">
      <alignment horizontal="left" vertical="center" wrapText="1"/>
    </xf>
    <xf numFmtId="0" fontId="15" fillId="0" borderId="53" xfId="0" applyFont="1" applyBorder="1" applyAlignment="1">
      <alignment vertical="center" wrapText="1"/>
    </xf>
    <xf numFmtId="0" fontId="30" fillId="3" borderId="5" xfId="0" applyFont="1" applyFill="1" applyBorder="1" applyAlignment="1">
      <alignment vertical="center"/>
    </xf>
    <xf numFmtId="0" fontId="34" fillId="0" borderId="29" xfId="0" applyFont="1" applyBorder="1" applyAlignment="1">
      <alignment horizontal="center" vertical="center" wrapText="1"/>
    </xf>
    <xf numFmtId="0" fontId="30" fillId="3" borderId="46" xfId="0" applyFont="1" applyFill="1" applyBorder="1" applyAlignment="1">
      <alignment vertical="center"/>
    </xf>
    <xf numFmtId="0" fontId="30" fillId="3" borderId="19" xfId="0" applyFont="1" applyFill="1" applyBorder="1" applyAlignment="1">
      <alignment vertical="center"/>
    </xf>
    <xf numFmtId="0" fontId="37" fillId="0" borderId="59" xfId="0" applyFont="1" applyBorder="1" applyAlignment="1">
      <alignment horizontal="center" vertical="center" wrapText="1"/>
    </xf>
    <xf numFmtId="0" fontId="37" fillId="0" borderId="37" xfId="0" applyFont="1" applyBorder="1" applyAlignment="1">
      <alignment horizontal="center" vertical="center" wrapText="1"/>
    </xf>
    <xf numFmtId="0" fontId="30" fillId="3" borderId="39" xfId="0" applyFont="1" applyFill="1" applyBorder="1" applyAlignment="1">
      <alignment vertical="center"/>
    </xf>
    <xf numFmtId="0" fontId="30" fillId="3" borderId="40" xfId="0" applyFont="1" applyFill="1" applyBorder="1" applyAlignment="1">
      <alignment vertical="center"/>
    </xf>
    <xf numFmtId="0" fontId="0" fillId="0" borderId="0" xfId="0" applyFont="1" applyAlignment="1"/>
    <xf numFmtId="0" fontId="5" fillId="0" borderId="0" xfId="0" applyFont="1" applyAlignment="1">
      <alignment horizontal="left" wrapText="1"/>
    </xf>
    <xf numFmtId="0" fontId="21" fillId="0" borderId="13" xfId="0" applyFont="1" applyBorder="1" applyAlignment="1">
      <alignment vertical="center" wrapText="1"/>
    </xf>
    <xf numFmtId="0" fontId="21" fillId="0" borderId="14" xfId="0" applyFont="1" applyBorder="1" applyAlignment="1">
      <alignment horizontal="center" vertical="center" wrapText="1"/>
    </xf>
    <xf numFmtId="0" fontId="21" fillId="0" borderId="23" xfId="0" applyFont="1" applyBorder="1" applyAlignment="1">
      <alignment horizontal="center" vertical="center" wrapText="1"/>
    </xf>
    <xf numFmtId="0" fontId="0" fillId="12" borderId="0" xfId="0" applyFont="1" applyFill="1" applyAlignment="1"/>
    <xf numFmtId="0" fontId="30" fillId="3" borderId="41" xfId="0" applyFont="1" applyFill="1" applyBorder="1" applyAlignment="1">
      <alignment horizontal="left" vertical="center"/>
    </xf>
    <xf numFmtId="0" fontId="31" fillId="10" borderId="36" xfId="0" applyFont="1" applyFill="1" applyBorder="1" applyAlignment="1">
      <alignment horizontal="left" vertical="center" wrapText="1"/>
    </xf>
    <xf numFmtId="0" fontId="31" fillId="10" borderId="73" xfId="0" applyFont="1" applyFill="1" applyBorder="1" applyAlignment="1">
      <alignment horizontal="left" vertical="center" wrapText="1"/>
    </xf>
    <xf numFmtId="0" fontId="0" fillId="0" borderId="0" xfId="0" applyFont="1" applyAlignment="1"/>
    <xf numFmtId="0" fontId="4" fillId="13" borderId="15" xfId="0" applyFont="1" applyFill="1" applyBorder="1" applyAlignment="1">
      <alignment horizontal="center" vertical="center" wrapText="1"/>
    </xf>
    <xf numFmtId="0" fontId="0" fillId="0" borderId="0" xfId="0" applyFont="1" applyAlignment="1"/>
    <xf numFmtId="0" fontId="12" fillId="0" borderId="21"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0" fillId="0" borderId="0" xfId="0" applyFont="1" applyAlignment="1"/>
    <xf numFmtId="0" fontId="1" fillId="0" borderId="29" xfId="0" applyFont="1" applyBorder="1" applyAlignment="1">
      <alignment horizontal="center" vertical="center" wrapText="1"/>
    </xf>
    <xf numFmtId="0" fontId="36" fillId="9" borderId="0" xfId="0" applyFont="1" applyFill="1"/>
    <xf numFmtId="0" fontId="36" fillId="9" borderId="0" xfId="0" applyFont="1" applyFill="1" applyAlignment="1"/>
    <xf numFmtId="0" fontId="7" fillId="10" borderId="73" xfId="0" applyFont="1" applyFill="1" applyBorder="1" applyAlignment="1">
      <alignment horizontal="left" vertical="center" wrapText="1"/>
    </xf>
    <xf numFmtId="0" fontId="1" fillId="0" borderId="74" xfId="0" applyFont="1" applyBorder="1" applyAlignment="1">
      <alignment vertical="center"/>
    </xf>
    <xf numFmtId="0" fontId="6" fillId="0" borderId="59"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6" xfId="0" applyFont="1" applyBorder="1" applyAlignment="1">
      <alignment horizontal="center" vertical="center" wrapText="1"/>
    </xf>
    <xf numFmtId="0" fontId="0" fillId="0" borderId="0" xfId="0" applyFont="1" applyAlignment="1"/>
    <xf numFmtId="0" fontId="0" fillId="0" borderId="0" xfId="0" applyFont="1" applyAlignment="1"/>
    <xf numFmtId="0" fontId="4" fillId="14" borderId="32" xfId="0" applyFont="1" applyFill="1" applyBorder="1" applyAlignment="1">
      <alignment horizontal="center" vertical="center" wrapText="1"/>
    </xf>
    <xf numFmtId="0" fontId="4" fillId="0" borderId="36" xfId="0" applyFont="1" applyBorder="1" applyAlignment="1">
      <alignment vertical="center" wrapText="1"/>
    </xf>
    <xf numFmtId="0" fontId="0" fillId="0" borderId="0" xfId="0"/>
    <xf numFmtId="0" fontId="3" fillId="15" borderId="53" xfId="0" applyFont="1" applyFill="1" applyBorder="1" applyAlignment="1">
      <alignment vertical="center"/>
    </xf>
    <xf numFmtId="0" fontId="3" fillId="15" borderId="55" xfId="0" applyFont="1" applyFill="1" applyBorder="1" applyAlignment="1">
      <alignment vertical="center"/>
    </xf>
    <xf numFmtId="0" fontId="3" fillId="15" borderId="56" xfId="0" applyFont="1" applyFill="1" applyBorder="1" applyAlignment="1">
      <alignment vertical="center"/>
    </xf>
    <xf numFmtId="0" fontId="3" fillId="15" borderId="39" xfId="0" applyFont="1" applyFill="1" applyBorder="1" applyAlignment="1">
      <alignment vertical="center"/>
    </xf>
    <xf numFmtId="0" fontId="3" fillId="15" borderId="48" xfId="0" applyFont="1" applyFill="1" applyBorder="1" applyAlignment="1">
      <alignment vertical="center"/>
    </xf>
    <xf numFmtId="0" fontId="3" fillId="15" borderId="5" xfId="0" applyFont="1" applyFill="1" applyBorder="1" applyAlignment="1">
      <alignment vertical="center"/>
    </xf>
    <xf numFmtId="0" fontId="3" fillId="15" borderId="64" xfId="0" applyFont="1" applyFill="1" applyBorder="1" applyAlignment="1">
      <alignment vertical="center"/>
    </xf>
    <xf numFmtId="0" fontId="28" fillId="15" borderId="38" xfId="0" applyFont="1" applyFill="1" applyBorder="1" applyAlignment="1">
      <alignment vertical="center"/>
    </xf>
    <xf numFmtId="9" fontId="4" fillId="0" borderId="36" xfId="0" applyNumberFormat="1" applyFont="1" applyBorder="1" applyAlignment="1">
      <alignment vertical="center" wrapText="1"/>
    </xf>
    <xf numFmtId="0" fontId="0" fillId="9" borderId="0" xfId="0" applyFill="1"/>
    <xf numFmtId="0" fontId="3" fillId="15" borderId="57" xfId="0" applyFont="1" applyFill="1" applyBorder="1" applyAlignment="1">
      <alignment vertical="center"/>
    </xf>
    <xf numFmtId="0" fontId="7" fillId="10" borderId="36" xfId="0" applyFont="1" applyFill="1" applyBorder="1" applyAlignment="1">
      <alignment horizontal="left" vertical="center" wrapText="1"/>
    </xf>
    <xf numFmtId="0" fontId="8" fillId="0" borderId="59" xfId="0" applyFont="1" applyBorder="1" applyAlignment="1">
      <alignment horizontal="center" vertical="center" wrapText="1"/>
    </xf>
    <xf numFmtId="0" fontId="0" fillId="0" borderId="0" xfId="0" applyFont="1" applyAlignment="1"/>
    <xf numFmtId="0" fontId="31" fillId="10" borderId="72" xfId="0" applyFont="1" applyFill="1" applyBorder="1" applyAlignment="1">
      <alignment horizontal="left" vertical="center" wrapText="1"/>
    </xf>
    <xf numFmtId="0" fontId="7" fillId="10" borderId="81" xfId="0" applyFont="1" applyFill="1" applyBorder="1" applyAlignment="1">
      <alignment horizontal="left" vertical="center" wrapText="1"/>
    </xf>
    <xf numFmtId="0" fontId="31" fillId="10" borderId="37" xfId="0" applyFont="1" applyFill="1" applyBorder="1" applyAlignment="1">
      <alignment horizontal="left" vertical="center" wrapText="1"/>
    </xf>
    <xf numFmtId="0" fontId="36" fillId="0" borderId="36" xfId="0" applyFont="1" applyBorder="1" applyAlignment="1"/>
    <xf numFmtId="0" fontId="5" fillId="0" borderId="0" xfId="0" applyFont="1" applyAlignment="1">
      <alignment wrapText="1"/>
    </xf>
    <xf numFmtId="0" fontId="1" fillId="0" borderId="74" xfId="0" applyFont="1" applyBorder="1" applyAlignment="1">
      <alignment vertical="top" wrapText="1"/>
    </xf>
    <xf numFmtId="0" fontId="1" fillId="0" borderId="74" xfId="0" applyFont="1" applyBorder="1" applyAlignment="1">
      <alignment horizontal="center" vertical="center" wrapText="1"/>
    </xf>
    <xf numFmtId="0" fontId="1" fillId="0" borderId="74" xfId="0" applyFont="1" applyBorder="1" applyAlignment="1">
      <alignment horizontal="center" vertical="center"/>
    </xf>
    <xf numFmtId="0" fontId="40" fillId="0" borderId="74" xfId="0" applyFont="1" applyBorder="1" applyAlignment="1">
      <alignment horizontal="center" vertical="center" wrapText="1"/>
    </xf>
    <xf numFmtId="0" fontId="7" fillId="10" borderId="72" xfId="0" applyFont="1" applyFill="1" applyBorder="1" applyAlignment="1">
      <alignment horizontal="left" vertical="center" wrapText="1"/>
    </xf>
    <xf numFmtId="0" fontId="1" fillId="0" borderId="82" xfId="0" applyFont="1" applyBorder="1" applyAlignment="1">
      <alignment vertical="center"/>
    </xf>
    <xf numFmtId="0" fontId="1" fillId="0" borderId="36" xfId="0" applyFont="1" applyBorder="1" applyAlignment="1">
      <alignment vertical="center"/>
    </xf>
    <xf numFmtId="0" fontId="31" fillId="10" borderId="81" xfId="0" applyFont="1" applyFill="1" applyBorder="1" applyAlignment="1">
      <alignment horizontal="left" vertical="center" wrapText="1"/>
    </xf>
    <xf numFmtId="0" fontId="3" fillId="15" borderId="54" xfId="0" applyFont="1" applyFill="1" applyBorder="1" applyAlignment="1">
      <alignment vertical="center"/>
    </xf>
    <xf numFmtId="164" fontId="4" fillId="16" borderId="36" xfId="0" applyNumberFormat="1" applyFont="1" applyFill="1" applyBorder="1" applyAlignment="1">
      <alignment horizontal="left" vertical="center" wrapText="1"/>
    </xf>
    <xf numFmtId="164" fontId="4" fillId="0" borderId="36" xfId="0" applyNumberFormat="1" applyFont="1" applyBorder="1" applyAlignment="1">
      <alignment horizontal="center" vertical="center" wrapText="1"/>
    </xf>
    <xf numFmtId="0" fontId="0" fillId="0" borderId="36" xfId="0" applyBorder="1"/>
    <xf numFmtId="0" fontId="3" fillId="15" borderId="38" xfId="0" applyFont="1" applyFill="1" applyBorder="1" applyAlignment="1">
      <alignment vertical="center"/>
    </xf>
    <xf numFmtId="0" fontId="26" fillId="0" borderId="36" xfId="0" applyFont="1" applyBorder="1" applyAlignment="1">
      <alignment horizontal="center" vertical="center" wrapText="1"/>
    </xf>
    <xf numFmtId="10" fontId="0" fillId="0" borderId="36" xfId="0" applyNumberFormat="1" applyBorder="1" applyAlignment="1">
      <alignment horizontal="center" vertical="center"/>
    </xf>
    <xf numFmtId="0" fontId="0" fillId="0" borderId="36" xfId="0" applyBorder="1" applyAlignment="1">
      <alignment vertical="center" wrapText="1"/>
    </xf>
    <xf numFmtId="0" fontId="4" fillId="10" borderId="36" xfId="0" applyFont="1" applyFill="1" applyBorder="1" applyAlignment="1">
      <alignment vertical="center" wrapText="1"/>
    </xf>
    <xf numFmtId="0" fontId="26" fillId="0" borderId="72" xfId="0" applyFont="1" applyBorder="1" applyAlignment="1">
      <alignment horizontal="center" vertical="center" wrapText="1"/>
    </xf>
    <xf numFmtId="0" fontId="0" fillId="10" borderId="0" xfId="0" applyFill="1"/>
    <xf numFmtId="0" fontId="4" fillId="10" borderId="36" xfId="0" applyFont="1" applyFill="1" applyBorder="1" applyAlignment="1">
      <alignment horizontal="left" vertical="center" wrapText="1"/>
    </xf>
    <xf numFmtId="164" fontId="4" fillId="10" borderId="36" xfId="0" applyNumberFormat="1" applyFont="1" applyFill="1" applyBorder="1" applyAlignment="1">
      <alignment horizontal="center" vertical="center" wrapText="1"/>
    </xf>
    <xf numFmtId="164" fontId="4" fillId="10" borderId="36" xfId="0" applyNumberFormat="1" applyFont="1" applyFill="1" applyBorder="1" applyAlignment="1">
      <alignment horizontal="left" vertical="center" wrapText="1"/>
    </xf>
    <xf numFmtId="0" fontId="3" fillId="15" borderId="55" xfId="0" applyFont="1" applyFill="1" applyBorder="1" applyAlignment="1">
      <alignment horizontal="center" vertical="center"/>
    </xf>
    <xf numFmtId="0" fontId="4" fillId="0" borderId="36" xfId="0" applyFont="1" applyBorder="1" applyAlignment="1">
      <alignment horizontal="center" vertical="center" wrapText="1"/>
    </xf>
    <xf numFmtId="0" fontId="26" fillId="0" borderId="36" xfId="0" applyFont="1" applyBorder="1" applyAlignment="1">
      <alignment horizontal="center" vertical="center"/>
    </xf>
    <xf numFmtId="0" fontId="29" fillId="0" borderId="36" xfId="0" applyNumberFormat="1" applyFont="1" applyBorder="1" applyAlignment="1">
      <alignment horizontal="center" vertical="center"/>
    </xf>
    <xf numFmtId="0" fontId="0" fillId="0" borderId="0" xfId="0" applyAlignment="1">
      <alignment horizontal="center" vertical="center"/>
    </xf>
    <xf numFmtId="0" fontId="0" fillId="9" borderId="0" xfId="0" applyFill="1" applyAlignment="1">
      <alignment horizontal="center" vertical="center"/>
    </xf>
    <xf numFmtId="0" fontId="2" fillId="0" borderId="24" xfId="0" applyFont="1" applyBorder="1" applyAlignment="1">
      <alignment horizontal="left"/>
    </xf>
    <xf numFmtId="0" fontId="2" fillId="0" borderId="44" xfId="0" applyFont="1" applyBorder="1" applyAlignment="1">
      <alignment horizontal="left"/>
    </xf>
    <xf numFmtId="0" fontId="0" fillId="0" borderId="23" xfId="0" applyFont="1" applyBorder="1" applyAlignment="1">
      <alignment horizontal="center" vertical="top" wrapText="1"/>
    </xf>
    <xf numFmtId="0" fontId="2" fillId="0" borderId="24" xfId="0" applyFont="1" applyBorder="1"/>
    <xf numFmtId="0" fontId="2" fillId="0" borderId="25" xfId="0" applyFont="1" applyBorder="1"/>
    <xf numFmtId="0" fontId="0" fillId="0" borderId="10" xfId="0" applyFont="1" applyBorder="1" applyAlignment="1">
      <alignment horizontal="left" vertical="top"/>
    </xf>
    <xf numFmtId="0" fontId="2" fillId="0" borderId="33" xfId="0" applyFont="1" applyBorder="1"/>
    <xf numFmtId="0" fontId="2" fillId="0" borderId="45" xfId="0" applyFont="1" applyBorder="1"/>
    <xf numFmtId="17" fontId="0" fillId="0" borderId="51" xfId="0" applyNumberFormat="1" applyFont="1" applyBorder="1" applyAlignment="1">
      <alignment horizontal="left" vertical="top"/>
    </xf>
    <xf numFmtId="0" fontId="2" fillId="0" borderId="51" xfId="0" applyFont="1" applyBorder="1"/>
    <xf numFmtId="0" fontId="2" fillId="0" borderId="52" xfId="0" applyFont="1" applyBorder="1"/>
    <xf numFmtId="0" fontId="0" fillId="0" borderId="46" xfId="0" applyFont="1" applyBorder="1" applyAlignment="1">
      <alignment horizontal="center" vertical="top"/>
    </xf>
    <xf numFmtId="0" fontId="0" fillId="0" borderId="19" xfId="0" applyFont="1" applyBorder="1" applyAlignment="1">
      <alignment horizontal="center" vertical="top"/>
    </xf>
    <xf numFmtId="0" fontId="0" fillId="0" borderId="20" xfId="0" applyFont="1" applyBorder="1" applyAlignment="1">
      <alignment horizontal="center" vertical="top"/>
    </xf>
    <xf numFmtId="0" fontId="0" fillId="0" borderId="47" xfId="0" applyFont="1" applyBorder="1" applyAlignment="1">
      <alignment horizontal="center" vertical="top"/>
    </xf>
    <xf numFmtId="0" fontId="0" fillId="0" borderId="48" xfId="0" applyFont="1" applyBorder="1" applyAlignment="1">
      <alignment horizontal="center" vertical="top"/>
    </xf>
    <xf numFmtId="0" fontId="0" fillId="0" borderId="49" xfId="0" applyFont="1" applyBorder="1" applyAlignment="1">
      <alignment horizontal="center" vertical="top"/>
    </xf>
    <xf numFmtId="0" fontId="2" fillId="0" borderId="33" xfId="0" applyFont="1" applyBorder="1" applyAlignment="1">
      <alignment horizontal="left"/>
    </xf>
    <xf numFmtId="0" fontId="2" fillId="0" borderId="45" xfId="0" applyFont="1" applyBorder="1" applyAlignment="1">
      <alignment horizontal="left"/>
    </xf>
    <xf numFmtId="0" fontId="4" fillId="0" borderId="72"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76" xfId="0" applyFont="1" applyBorder="1" applyAlignment="1">
      <alignment horizontal="center" vertical="center" wrapText="1"/>
    </xf>
    <xf numFmtId="0" fontId="0" fillId="0" borderId="36" xfId="0" applyFont="1" applyBorder="1" applyAlignment="1">
      <alignment horizontal="center" vertical="center" wrapText="1"/>
    </xf>
    <xf numFmtId="0" fontId="3" fillId="11" borderId="54" xfId="0" applyFont="1" applyFill="1" applyBorder="1" applyAlignment="1">
      <alignment horizontal="center" vertical="center"/>
    </xf>
    <xf numFmtId="0" fontId="3" fillId="11" borderId="55" xfId="0" applyFont="1" applyFill="1" applyBorder="1" applyAlignment="1">
      <alignment horizontal="center" vertical="center"/>
    </xf>
    <xf numFmtId="0" fontId="3" fillId="11" borderId="56" xfId="0" applyFont="1" applyFill="1" applyBorder="1" applyAlignment="1">
      <alignment horizontal="center" vertical="center"/>
    </xf>
    <xf numFmtId="0" fontId="3" fillId="11" borderId="54" xfId="0" applyFont="1" applyFill="1" applyBorder="1" applyAlignment="1">
      <alignment horizontal="left" vertical="center"/>
    </xf>
    <xf numFmtId="0" fontId="3" fillId="11" borderId="55" xfId="0" applyFont="1" applyFill="1" applyBorder="1" applyAlignment="1">
      <alignment horizontal="left" vertical="center"/>
    </xf>
    <xf numFmtId="0" fontId="3" fillId="11" borderId="56" xfId="0" applyFont="1" applyFill="1" applyBorder="1" applyAlignment="1">
      <alignment horizontal="left" vertical="center"/>
    </xf>
    <xf numFmtId="0" fontId="0" fillId="0" borderId="72" xfId="0" applyFont="1" applyBorder="1" applyAlignment="1">
      <alignment horizontal="center" vertical="center" wrapText="1"/>
    </xf>
    <xf numFmtId="0" fontId="0" fillId="0" borderId="71" xfId="0" applyFont="1" applyBorder="1" applyAlignment="1">
      <alignment horizontal="center" vertical="center" wrapText="1"/>
    </xf>
    <xf numFmtId="0" fontId="1" fillId="2" borderId="38" xfId="0" applyFont="1" applyFill="1" applyBorder="1" applyAlignment="1">
      <alignment horizontal="center"/>
    </xf>
    <xf numFmtId="0" fontId="1" fillId="2" borderId="39" xfId="0" applyFont="1" applyFill="1" applyBorder="1" applyAlignment="1">
      <alignment horizontal="center"/>
    </xf>
    <xf numFmtId="0" fontId="1" fillId="2" borderId="40" xfId="0" applyFont="1" applyFill="1" applyBorder="1" applyAlignment="1">
      <alignment horizontal="center"/>
    </xf>
    <xf numFmtId="0" fontId="1" fillId="2" borderId="41" xfId="0" applyFont="1" applyFill="1" applyBorder="1" applyAlignment="1">
      <alignment horizontal="center"/>
    </xf>
    <xf numFmtId="0" fontId="1" fillId="2" borderId="5" xfId="0" applyFont="1" applyFill="1" applyBorder="1" applyAlignment="1">
      <alignment horizontal="center"/>
    </xf>
    <xf numFmtId="0" fontId="1" fillId="2" borderId="42" xfId="0" applyFont="1" applyFill="1" applyBorder="1" applyAlignment="1">
      <alignment horizontal="center"/>
    </xf>
    <xf numFmtId="0" fontId="1" fillId="2" borderId="47" xfId="0" applyFont="1" applyFill="1" applyBorder="1" applyAlignment="1">
      <alignment horizontal="center"/>
    </xf>
    <xf numFmtId="0" fontId="1" fillId="2" borderId="48" xfId="0" applyFont="1" applyFill="1" applyBorder="1" applyAlignment="1">
      <alignment horizontal="center"/>
    </xf>
    <xf numFmtId="0" fontId="1" fillId="2" borderId="57" xfId="0" applyFont="1" applyFill="1" applyBorder="1" applyAlignment="1">
      <alignment horizontal="center"/>
    </xf>
    <xf numFmtId="0" fontId="4" fillId="0" borderId="75" xfId="0" applyFont="1" applyBorder="1" applyAlignment="1">
      <alignment horizontal="center" vertical="center" wrapText="1"/>
    </xf>
    <xf numFmtId="0" fontId="4" fillId="0" borderId="37" xfId="0" applyFont="1" applyBorder="1" applyAlignment="1">
      <alignment horizontal="center" vertical="center" wrapText="1"/>
    </xf>
    <xf numFmtId="0" fontId="0" fillId="0" borderId="76" xfId="0" applyFont="1" applyBorder="1" applyAlignment="1">
      <alignment horizontal="center" vertical="center" wrapText="1"/>
    </xf>
    <xf numFmtId="10" fontId="4" fillId="0" borderId="36" xfId="0" applyNumberFormat="1" applyFont="1" applyBorder="1" applyAlignment="1">
      <alignment horizontal="center" vertical="center" wrapText="1"/>
    </xf>
    <xf numFmtId="10" fontId="4" fillId="0" borderId="75" xfId="0" applyNumberFormat="1" applyFont="1" applyBorder="1" applyAlignment="1">
      <alignment horizontal="center" vertical="center" wrapText="1"/>
    </xf>
    <xf numFmtId="10" fontId="4" fillId="0" borderId="71" xfId="0" applyNumberFormat="1" applyFont="1" applyBorder="1" applyAlignment="1">
      <alignment horizontal="center" vertical="center" wrapText="1"/>
    </xf>
    <xf numFmtId="0" fontId="4" fillId="5" borderId="75" xfId="0" applyFont="1" applyFill="1" applyBorder="1" applyAlignment="1">
      <alignment horizontal="center" vertical="center" wrapText="1"/>
    </xf>
    <xf numFmtId="0" fontId="4" fillId="5" borderId="71" xfId="0" applyFont="1" applyFill="1" applyBorder="1" applyAlignment="1">
      <alignment horizontal="center" vertical="center" wrapText="1"/>
    </xf>
    <xf numFmtId="0" fontId="4" fillId="5" borderId="37" xfId="0" applyFont="1" applyFill="1" applyBorder="1" applyAlignment="1">
      <alignment horizontal="center" vertical="center" wrapText="1"/>
    </xf>
    <xf numFmtId="0" fontId="4" fillId="5" borderId="72" xfId="0" applyFont="1" applyFill="1" applyBorder="1" applyAlignment="1">
      <alignment horizontal="left" vertical="center" wrapText="1"/>
    </xf>
    <xf numFmtId="0" fontId="4" fillId="5" borderId="71" xfId="0" applyFont="1" applyFill="1" applyBorder="1" applyAlignment="1">
      <alignment horizontal="left" vertical="center" wrapText="1"/>
    </xf>
    <xf numFmtId="0" fontId="4" fillId="5" borderId="37" xfId="0" applyFont="1" applyFill="1" applyBorder="1" applyAlignment="1">
      <alignment horizontal="left" vertical="center" wrapText="1"/>
    </xf>
    <xf numFmtId="164" fontId="4" fillId="0" borderId="72" xfId="0" applyNumberFormat="1" applyFont="1" applyBorder="1" applyAlignment="1">
      <alignment horizontal="left" vertical="center" wrapText="1"/>
    </xf>
    <xf numFmtId="164" fontId="4" fillId="0" borderId="71" xfId="0" applyNumberFormat="1" applyFont="1" applyBorder="1" applyAlignment="1">
      <alignment horizontal="left" vertical="center" wrapText="1"/>
    </xf>
    <xf numFmtId="164" fontId="4" fillId="0" borderId="76" xfId="0" applyNumberFormat="1" applyFont="1" applyBorder="1" applyAlignment="1">
      <alignment horizontal="left" vertical="center" wrapText="1"/>
    </xf>
    <xf numFmtId="0" fontId="4" fillId="0" borderId="72" xfId="0" applyFont="1" applyBorder="1" applyAlignment="1">
      <alignment horizontal="left" vertical="center" wrapText="1"/>
    </xf>
    <xf numFmtId="0" fontId="4" fillId="0" borderId="71" xfId="0" applyFont="1" applyBorder="1" applyAlignment="1">
      <alignment horizontal="left" vertical="center" wrapText="1"/>
    </xf>
    <xf numFmtId="0" fontId="4" fillId="0" borderId="37" xfId="0" applyFont="1" applyBorder="1" applyAlignment="1">
      <alignment horizontal="left" vertical="center" wrapText="1"/>
    </xf>
    <xf numFmtId="164" fontId="4" fillId="0" borderId="37" xfId="0" applyNumberFormat="1" applyFont="1" applyBorder="1" applyAlignment="1">
      <alignment horizontal="left" vertical="center" wrapText="1"/>
    </xf>
    <xf numFmtId="164" fontId="4" fillId="0" borderId="75" xfId="0" applyNumberFormat="1" applyFont="1" applyBorder="1" applyAlignment="1">
      <alignment horizontal="center" vertical="center" wrapText="1"/>
    </xf>
    <xf numFmtId="164" fontId="4" fillId="0" borderId="71" xfId="0" applyNumberFormat="1" applyFont="1" applyBorder="1" applyAlignment="1">
      <alignment horizontal="center" vertical="center" wrapText="1"/>
    </xf>
    <xf numFmtId="164" fontId="4" fillId="0" borderId="76" xfId="0" applyNumberFormat="1" applyFont="1" applyBorder="1" applyAlignment="1">
      <alignment horizontal="center" vertical="center" wrapText="1"/>
    </xf>
    <xf numFmtId="164" fontId="4" fillId="0" borderId="36" xfId="0" applyNumberFormat="1" applyFont="1" applyBorder="1" applyAlignment="1">
      <alignment horizontal="center" vertical="center" wrapText="1"/>
    </xf>
    <xf numFmtId="9" fontId="4" fillId="0" borderId="72" xfId="0" applyNumberFormat="1" applyFont="1" applyBorder="1" applyAlignment="1">
      <alignment horizontal="center" vertical="center" wrapText="1"/>
    </xf>
    <xf numFmtId="9" fontId="4" fillId="0" borderId="71" xfId="0" applyNumberFormat="1" applyFont="1" applyBorder="1" applyAlignment="1">
      <alignment horizontal="center" vertical="center" wrapText="1"/>
    </xf>
    <xf numFmtId="9" fontId="4" fillId="0" borderId="76" xfId="0" applyNumberFormat="1" applyFont="1" applyBorder="1" applyAlignment="1">
      <alignment horizontal="center" vertical="center" wrapText="1"/>
    </xf>
    <xf numFmtId="164" fontId="4" fillId="0" borderId="72" xfId="0" applyNumberFormat="1" applyFont="1" applyBorder="1" applyAlignment="1">
      <alignment horizontal="center" vertical="center" wrapText="1"/>
    </xf>
    <xf numFmtId="164" fontId="4" fillId="0" borderId="37" xfId="0" applyNumberFormat="1" applyFont="1" applyBorder="1" applyAlignment="1">
      <alignment horizontal="center" vertical="center" wrapText="1"/>
    </xf>
    <xf numFmtId="0" fontId="4" fillId="0" borderId="76" xfId="0" applyFont="1" applyBorder="1" applyAlignment="1">
      <alignment horizontal="left" vertical="center" wrapText="1"/>
    </xf>
    <xf numFmtId="0" fontId="39" fillId="10" borderId="72" xfId="0" applyFont="1" applyFill="1" applyBorder="1" applyAlignment="1">
      <alignment horizontal="left" vertical="center" wrapText="1"/>
    </xf>
    <xf numFmtId="0" fontId="39" fillId="10" borderId="71" xfId="0" applyFont="1" applyFill="1" applyBorder="1" applyAlignment="1">
      <alignment horizontal="left" vertical="center" wrapText="1"/>
    </xf>
    <xf numFmtId="0" fontId="39" fillId="10" borderId="76" xfId="0" applyFont="1" applyFill="1" applyBorder="1" applyAlignment="1">
      <alignment horizontal="left" vertical="center" wrapText="1"/>
    </xf>
    <xf numFmtId="0" fontId="39" fillId="10" borderId="37" xfId="0" applyFont="1" applyFill="1" applyBorder="1" applyAlignment="1">
      <alignment horizontal="left" vertical="center" wrapText="1"/>
    </xf>
    <xf numFmtId="0" fontId="39" fillId="0" borderId="72" xfId="0" applyFont="1" applyBorder="1" applyAlignment="1">
      <alignment horizontal="left" vertical="center" wrapText="1"/>
    </xf>
    <xf numFmtId="0" fontId="39" fillId="0" borderId="71" xfId="0" applyFont="1" applyBorder="1" applyAlignment="1">
      <alignment horizontal="left" vertical="center" wrapText="1"/>
    </xf>
    <xf numFmtId="0" fontId="39" fillId="0" borderId="37" xfId="0" applyFont="1" applyBorder="1" applyAlignment="1">
      <alignment horizontal="left" vertical="center" wrapText="1"/>
    </xf>
    <xf numFmtId="9" fontId="4" fillId="0" borderId="37" xfId="0" applyNumberFormat="1" applyFont="1" applyBorder="1" applyAlignment="1">
      <alignment horizontal="center" vertical="center" wrapText="1"/>
    </xf>
    <xf numFmtId="0" fontId="26" fillId="0" borderId="75" xfId="0" applyFont="1" applyBorder="1" applyAlignment="1">
      <alignment horizontal="center" vertical="center"/>
    </xf>
    <xf numFmtId="0" fontId="26" fillId="0" borderId="76" xfId="0" applyFont="1" applyBorder="1" applyAlignment="1">
      <alignment horizontal="center" vertical="center"/>
    </xf>
    <xf numFmtId="10" fontId="4" fillId="0" borderId="72" xfId="0" applyNumberFormat="1" applyFont="1" applyBorder="1" applyAlignment="1">
      <alignment horizontal="left" vertical="center" wrapText="1"/>
    </xf>
    <xf numFmtId="10" fontId="4" fillId="0" borderId="71" xfId="0" applyNumberFormat="1" applyFont="1" applyBorder="1" applyAlignment="1">
      <alignment horizontal="left" vertical="center" wrapText="1"/>
    </xf>
    <xf numFmtId="10" fontId="4" fillId="0" borderId="37" xfId="0" applyNumberFormat="1" applyFont="1" applyBorder="1" applyAlignment="1">
      <alignment horizontal="left" vertical="center" wrapText="1"/>
    </xf>
    <xf numFmtId="0" fontId="26" fillId="0" borderId="72" xfId="0" applyFont="1" applyBorder="1" applyAlignment="1">
      <alignment horizontal="center" vertical="center" wrapText="1"/>
    </xf>
    <xf numFmtId="0" fontId="26" fillId="0" borderId="71" xfId="0" applyFont="1" applyBorder="1" applyAlignment="1">
      <alignment horizontal="center" vertical="center" wrapText="1"/>
    </xf>
    <xf numFmtId="0" fontId="26" fillId="0" borderId="37" xfId="0" applyFont="1" applyBorder="1" applyAlignment="1">
      <alignment horizontal="center" vertical="center" wrapText="1"/>
    </xf>
    <xf numFmtId="0" fontId="0" fillId="0" borderId="36" xfId="0" applyBorder="1" applyAlignment="1">
      <alignment horizontal="center" vertical="center" wrapText="1"/>
    </xf>
    <xf numFmtId="0" fontId="26" fillId="0" borderId="76" xfId="0" applyFont="1" applyBorder="1" applyAlignment="1">
      <alignment horizontal="center" vertical="center" wrapText="1"/>
    </xf>
    <xf numFmtId="0" fontId="4" fillId="10" borderId="72" xfId="0" applyFont="1" applyFill="1" applyBorder="1" applyAlignment="1">
      <alignment horizontal="center" vertical="center" wrapText="1"/>
    </xf>
    <xf numFmtId="0" fontId="4" fillId="10" borderId="76" xfId="0" applyFont="1" applyFill="1" applyBorder="1" applyAlignment="1">
      <alignment horizontal="center" vertical="center" wrapText="1"/>
    </xf>
    <xf numFmtId="164" fontId="4" fillId="0" borderId="75" xfId="0" applyNumberFormat="1" applyFont="1" applyBorder="1" applyAlignment="1">
      <alignment horizontal="left" vertical="center" wrapText="1"/>
    </xf>
    <xf numFmtId="10" fontId="4" fillId="0" borderId="75" xfId="0" applyNumberFormat="1" applyFont="1" applyBorder="1" applyAlignment="1">
      <alignment horizontal="left" vertical="center" wrapText="1"/>
    </xf>
    <xf numFmtId="10" fontId="4" fillId="0" borderId="76" xfId="0" applyNumberFormat="1" applyFont="1" applyBorder="1" applyAlignment="1">
      <alignment horizontal="left" vertical="center" wrapText="1"/>
    </xf>
    <xf numFmtId="0" fontId="36" fillId="10" borderId="66" xfId="0" applyFont="1" applyFill="1" applyBorder="1" applyAlignment="1">
      <alignment horizontal="center"/>
    </xf>
    <xf numFmtId="0" fontId="36" fillId="10" borderId="67" xfId="0" applyFont="1" applyFill="1" applyBorder="1" applyAlignment="1">
      <alignment horizontal="center"/>
    </xf>
    <xf numFmtId="0" fontId="34" fillId="0" borderId="68" xfId="0" applyFont="1" applyBorder="1" applyAlignment="1">
      <alignment horizontal="left" vertical="center" wrapText="1"/>
    </xf>
    <xf numFmtId="0" fontId="34" fillId="0" borderId="69" xfId="0" applyFont="1" applyBorder="1" applyAlignment="1">
      <alignment horizontal="left" vertical="center" wrapText="1"/>
    </xf>
    <xf numFmtId="0" fontId="34" fillId="0" borderId="70" xfId="0" applyFont="1" applyBorder="1" applyAlignment="1">
      <alignment horizontal="left" vertical="center" wrapText="1"/>
    </xf>
    <xf numFmtId="0" fontId="36" fillId="10" borderId="24" xfId="0" applyFont="1" applyFill="1" applyBorder="1" applyAlignment="1">
      <alignment horizontal="center"/>
    </xf>
    <xf numFmtId="0" fontId="27" fillId="4" borderId="26" xfId="0" applyFont="1" applyFill="1" applyBorder="1" applyAlignment="1">
      <alignment horizontal="center" vertical="center" wrapText="1"/>
    </xf>
    <xf numFmtId="0" fontId="35" fillId="0" borderId="14" xfId="0" applyFont="1" applyBorder="1"/>
    <xf numFmtId="0" fontId="27" fillId="4" borderId="27" xfId="0" applyFont="1" applyFill="1" applyBorder="1" applyAlignment="1">
      <alignment horizontal="center" vertical="center" wrapText="1"/>
    </xf>
    <xf numFmtId="0" fontId="35" fillId="0" borderId="28" xfId="0" applyFont="1" applyBorder="1"/>
    <xf numFmtId="0" fontId="36" fillId="10" borderId="77" xfId="0" applyFont="1" applyFill="1" applyBorder="1" applyAlignment="1">
      <alignment horizontal="center"/>
    </xf>
    <xf numFmtId="0" fontId="36" fillId="10" borderId="78" xfId="0" applyFont="1" applyFill="1" applyBorder="1" applyAlignment="1">
      <alignment horizontal="center"/>
    </xf>
    <xf numFmtId="0" fontId="36" fillId="10" borderId="79" xfId="0" applyFont="1" applyFill="1" applyBorder="1" applyAlignment="1">
      <alignment horizontal="center"/>
    </xf>
    <xf numFmtId="0" fontId="36" fillId="10" borderId="80" xfId="0" applyFont="1" applyFill="1" applyBorder="1" applyAlignment="1">
      <alignment horizontal="center"/>
    </xf>
    <xf numFmtId="0" fontId="27" fillId="4" borderId="64" xfId="0" applyFont="1" applyFill="1" applyBorder="1" applyAlignment="1">
      <alignment horizontal="center" vertical="center" wrapText="1"/>
    </xf>
    <xf numFmtId="0" fontId="27" fillId="4" borderId="65" xfId="0" applyFont="1" applyFill="1" applyBorder="1" applyAlignment="1">
      <alignment horizontal="center" vertical="center" wrapText="1"/>
    </xf>
    <xf numFmtId="0" fontId="34" fillId="2" borderId="21" xfId="0" applyFont="1" applyFill="1" applyBorder="1" applyAlignment="1">
      <alignment horizontal="center"/>
    </xf>
    <xf numFmtId="0" fontId="34" fillId="2" borderId="5" xfId="0" applyFont="1" applyFill="1" applyBorder="1" applyAlignment="1">
      <alignment horizontal="center"/>
    </xf>
    <xf numFmtId="0" fontId="4" fillId="4" borderId="26" xfId="0"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5" fillId="0" borderId="23" xfId="0" applyFont="1" applyBorder="1"/>
    <xf numFmtId="0" fontId="30" fillId="3" borderId="58" xfId="0" applyFont="1" applyFill="1" applyBorder="1" applyAlignment="1">
      <alignment horizontal="left" vertical="center"/>
    </xf>
    <xf numFmtId="0" fontId="30" fillId="3" borderId="51" xfId="0" applyFont="1" applyFill="1" applyBorder="1" applyAlignment="1">
      <alignment horizontal="left" vertical="center"/>
    </xf>
    <xf numFmtId="0" fontId="30" fillId="3" borderId="52" xfId="0" applyFont="1" applyFill="1" applyBorder="1" applyAlignment="1">
      <alignment horizontal="left" vertical="center"/>
    </xf>
    <xf numFmtId="0" fontId="6" fillId="0" borderId="29" xfId="0" applyFont="1" applyBorder="1" applyAlignment="1">
      <alignment horizontal="left" vertical="center"/>
    </xf>
    <xf numFmtId="0" fontId="2" fillId="0" borderId="30" xfId="0" applyFont="1" applyBorder="1"/>
    <xf numFmtId="0" fontId="2" fillId="0" borderId="31" xfId="0" applyFont="1" applyBorder="1"/>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1" fillId="2" borderId="4" xfId="0" applyFont="1" applyFill="1" applyBorder="1" applyAlignment="1">
      <alignment horizontal="center" vertical="center"/>
    </xf>
    <xf numFmtId="0" fontId="2" fillId="0" borderId="5" xfId="0" applyFont="1" applyBorder="1"/>
    <xf numFmtId="0" fontId="2" fillId="0" borderId="6" xfId="0" applyFont="1" applyBorder="1"/>
    <xf numFmtId="0" fontId="1" fillId="2" borderId="7" xfId="0" applyFont="1" applyFill="1" applyBorder="1" applyAlignment="1">
      <alignment horizontal="center" vertical="center"/>
    </xf>
    <xf numFmtId="0" fontId="2" fillId="0" borderId="8" xfId="0" applyFont="1" applyBorder="1"/>
    <xf numFmtId="0" fontId="2" fillId="0" borderId="9" xfId="0" applyFont="1" applyBorder="1"/>
    <xf numFmtId="0" fontId="4" fillId="4" borderId="7" xfId="0" applyFont="1" applyFill="1" applyBorder="1" applyAlignment="1">
      <alignment horizontal="center" vertical="center" wrapText="1"/>
    </xf>
    <xf numFmtId="0" fontId="10" fillId="0" borderId="10" xfId="0" applyFont="1" applyBorder="1" applyAlignment="1">
      <alignment horizontal="center" vertical="center"/>
    </xf>
    <xf numFmtId="0" fontId="2" fillId="0" borderId="12" xfId="0" applyFont="1" applyBorder="1"/>
    <xf numFmtId="0" fontId="2" fillId="0" borderId="11" xfId="0" applyFont="1" applyBorder="1"/>
    <xf numFmtId="0" fontId="30" fillId="3" borderId="48" xfId="0" applyFont="1" applyFill="1" applyBorder="1" applyAlignment="1">
      <alignment horizontal="left" vertical="center"/>
    </xf>
    <xf numFmtId="0" fontId="6" fillId="0" borderId="60" xfId="0" applyFont="1" applyBorder="1" applyAlignment="1">
      <alignment horizontal="left" vertical="top" wrapText="1"/>
    </xf>
    <xf numFmtId="0" fontId="6" fillId="0" borderId="61" xfId="0" applyFont="1" applyBorder="1" applyAlignment="1">
      <alignment horizontal="left" vertical="top" wrapText="1"/>
    </xf>
    <xf numFmtId="0" fontId="6" fillId="0" borderId="39" xfId="0" applyFont="1" applyBorder="1" applyAlignment="1">
      <alignment horizontal="left" vertical="top" wrapText="1"/>
    </xf>
    <xf numFmtId="0" fontId="6" fillId="0" borderId="62" xfId="0" applyFont="1" applyBorder="1" applyAlignment="1">
      <alignment horizontal="left" vertical="top" wrapText="1"/>
    </xf>
    <xf numFmtId="0" fontId="2" fillId="0" borderId="14" xfId="0" applyFont="1" applyBorder="1"/>
    <xf numFmtId="0" fontId="1" fillId="2" borderId="1" xfId="0" applyFont="1" applyFill="1" applyBorder="1" applyAlignment="1">
      <alignment horizontal="center"/>
    </xf>
    <xf numFmtId="0" fontId="1" fillId="2" borderId="4" xfId="0" applyFont="1" applyFill="1" applyBorder="1" applyAlignment="1">
      <alignment horizontal="center"/>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0" borderId="10" xfId="0" applyFont="1" applyBorder="1" applyAlignment="1">
      <alignment horizontal="center" vertical="center"/>
    </xf>
    <xf numFmtId="0" fontId="11" fillId="0" borderId="10" xfId="0" applyFont="1" applyBorder="1" applyAlignment="1">
      <alignment horizontal="center" vertical="center" wrapText="1"/>
    </xf>
    <xf numFmtId="0" fontId="18" fillId="0" borderId="30" xfId="0" applyFont="1" applyBorder="1" applyAlignment="1">
      <alignment horizontal="left" vertical="center" wrapText="1"/>
    </xf>
    <xf numFmtId="0" fontId="2" fillId="0" borderId="30" xfId="0" applyFont="1" applyBorder="1" applyAlignment="1">
      <alignment vertical="center"/>
    </xf>
    <xf numFmtId="0" fontId="2" fillId="0" borderId="31" xfId="0" applyFont="1" applyBorder="1" applyAlignment="1">
      <alignment vertical="center"/>
    </xf>
    <xf numFmtId="0" fontId="4" fillId="4" borderId="13"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1" fillId="2" borderId="7" xfId="0" applyFont="1" applyFill="1" applyBorder="1" applyAlignment="1">
      <alignment horizontal="center"/>
    </xf>
    <xf numFmtId="0" fontId="16" fillId="0" borderId="21" xfId="0" applyFont="1" applyBorder="1" applyAlignment="1">
      <alignment horizontal="center" vertical="center"/>
    </xf>
    <xf numFmtId="0" fontId="0" fillId="0" borderId="0" xfId="0" applyFont="1" applyAlignment="1"/>
    <xf numFmtId="0" fontId="17" fillId="0" borderId="23" xfId="0" applyFont="1" applyBorder="1" applyAlignment="1">
      <alignment horizontal="center" vertical="center"/>
    </xf>
    <xf numFmtId="0" fontId="30" fillId="3" borderId="63" xfId="0" applyFont="1" applyFill="1" applyBorder="1" applyAlignment="1">
      <alignment horizontal="center" vertical="center"/>
    </xf>
    <xf numFmtId="0" fontId="30" fillId="3" borderId="45" xfId="0" applyFont="1" applyFill="1" applyBorder="1" applyAlignment="1">
      <alignment horizontal="center" vertical="center"/>
    </xf>
    <xf numFmtId="0" fontId="30" fillId="3" borderId="63" xfId="0" applyFont="1" applyFill="1" applyBorder="1" applyAlignment="1">
      <alignment horizontal="left" vertical="center"/>
    </xf>
    <xf numFmtId="0" fontId="30" fillId="3" borderId="33" xfId="0" applyFont="1" applyFill="1" applyBorder="1" applyAlignment="1">
      <alignment horizontal="left" vertical="center"/>
    </xf>
    <xf numFmtId="0" fontId="4" fillId="5" borderId="10" xfId="0" applyFont="1" applyFill="1" applyBorder="1" applyAlignment="1">
      <alignment horizontal="center" vertical="center" wrapText="1"/>
    </xf>
    <xf numFmtId="0" fontId="18" fillId="0" borderId="29" xfId="0" applyFont="1" applyBorder="1" applyAlignment="1">
      <alignment horizontal="left" vertical="center" wrapText="1"/>
    </xf>
    <xf numFmtId="0" fontId="2" fillId="0" borderId="30" xfId="0" applyFont="1" applyBorder="1" applyAlignment="1">
      <alignment horizontal="left"/>
    </xf>
    <xf numFmtId="0" fontId="2" fillId="0" borderId="31" xfId="0" applyFont="1" applyBorder="1" applyAlignment="1">
      <alignment horizontal="left"/>
    </xf>
    <xf numFmtId="0" fontId="21" fillId="0" borderId="23" xfId="0" applyFont="1" applyBorder="1" applyAlignment="1">
      <alignment horizontal="left" vertical="center"/>
    </xf>
    <xf numFmtId="0" fontId="21" fillId="0" borderId="24" xfId="0" applyFont="1" applyBorder="1" applyAlignment="1">
      <alignment horizontal="left" vertical="center" wrapText="1"/>
    </xf>
    <xf numFmtId="0" fontId="21" fillId="0" borderId="19" xfId="0" applyFont="1" applyBorder="1" applyAlignment="1">
      <alignment horizontal="center" vertical="center" wrapText="1"/>
    </xf>
    <xf numFmtId="0" fontId="2" fillId="0" borderId="19" xfId="0" applyFont="1" applyBorder="1"/>
    <xf numFmtId="0" fontId="2" fillId="0" borderId="20" xfId="0" applyFont="1" applyBorder="1"/>
    <xf numFmtId="0" fontId="21" fillId="0" borderId="13" xfId="0" applyFont="1" applyBorder="1" applyAlignment="1">
      <alignment horizontal="center" vertical="center" wrapText="1"/>
    </xf>
    <xf numFmtId="0" fontId="5" fillId="0" borderId="0" xfId="0" applyFont="1" applyAlignment="1">
      <alignment horizontal="left"/>
    </xf>
    <xf numFmtId="0" fontId="21" fillId="0" borderId="23" xfId="0" applyFont="1" applyBorder="1" applyAlignment="1">
      <alignment horizontal="center" vertical="center"/>
    </xf>
    <xf numFmtId="0" fontId="21" fillId="0" borderId="54" xfId="0" applyFont="1" applyBorder="1" applyAlignment="1">
      <alignment horizontal="center" vertical="center" wrapText="1"/>
    </xf>
    <xf numFmtId="0" fontId="0" fillId="0" borderId="56" xfId="0" applyFont="1" applyBorder="1" applyAlignment="1"/>
    <xf numFmtId="0" fontId="21" fillId="0" borderId="20" xfId="0" applyFont="1" applyBorder="1" applyAlignment="1">
      <alignment horizontal="center" vertical="center" wrapText="1"/>
    </xf>
    <xf numFmtId="0" fontId="12" fillId="0" borderId="13" xfId="0" applyFont="1" applyBorder="1" applyAlignment="1">
      <alignment horizontal="center" vertical="center" wrapText="1"/>
    </xf>
    <xf numFmtId="0" fontId="12" fillId="8" borderId="13" xfId="0" applyFont="1" applyFill="1" applyBorder="1" applyAlignment="1">
      <alignment horizontal="center" vertical="center" wrapText="1"/>
    </xf>
    <xf numFmtId="0" fontId="12" fillId="6" borderId="13" xfId="0" applyFont="1" applyFill="1" applyBorder="1" applyAlignment="1">
      <alignment horizontal="center" vertical="center" wrapText="1"/>
    </xf>
    <xf numFmtId="0" fontId="22" fillId="0" borderId="2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8" xfId="0" applyFont="1" applyBorder="1" applyAlignment="1">
      <alignment horizontal="center" vertical="center" wrapText="1"/>
    </xf>
    <xf numFmtId="0" fontId="2" fillId="0" borderId="23" xfId="0" applyFont="1" applyBorder="1"/>
    <xf numFmtId="0" fontId="3" fillId="17" borderId="55" xfId="0" applyFont="1" applyFill="1" applyBorder="1" applyAlignment="1">
      <alignment vertical="center"/>
    </xf>
    <xf numFmtId="0" fontId="26" fillId="18" borderId="36" xfId="0" applyFont="1" applyFill="1" applyBorder="1" applyAlignment="1">
      <alignment horizontal="center" vertical="center" wrapText="1"/>
    </xf>
  </cellXfs>
  <cellStyles count="2">
    <cellStyle name="Normal" xfId="0" builtinId="0"/>
    <cellStyle name="Porcentaje" xfId="1" builtinId="5"/>
  </cellStyles>
  <dxfs count="1236">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0000"/>
          <bgColor rgb="FFFF0000"/>
        </patternFill>
      </fill>
    </dxf>
    <dxf>
      <fill>
        <patternFill patternType="solid">
          <fgColor rgb="FFFF0000"/>
          <bgColor rgb="FFFF0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microsoft.com/office/2017/10/relationships/person" Target="persons/perso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17</xdr:col>
      <xdr:colOff>419100</xdr:colOff>
      <xdr:row>1</xdr:row>
      <xdr:rowOff>28575</xdr:rowOff>
    </xdr:from>
    <xdr:to>
      <xdr:col>28</xdr:col>
      <xdr:colOff>589690</xdr:colOff>
      <xdr:row>16</xdr:row>
      <xdr:rowOff>85361</xdr:rowOff>
    </xdr:to>
    <xdr:pic>
      <xdr:nvPicPr>
        <xdr:cNvPr id="2" name="Picture 1">
          <a:extLst>
            <a:ext uri="{FF2B5EF4-FFF2-40B4-BE49-F238E27FC236}">
              <a16:creationId xmlns:a16="http://schemas.microsoft.com/office/drawing/2014/main" id="{27F22D3A-0812-440C-8DB6-89F9F87CD394}"/>
            </a:ext>
          </a:extLst>
        </xdr:cNvPr>
        <xdr:cNvPicPr>
          <a:picLocks noChangeAspect="1"/>
        </xdr:cNvPicPr>
      </xdr:nvPicPr>
      <xdr:blipFill>
        <a:blip xmlns:r="http://schemas.openxmlformats.org/officeDocument/2006/relationships" r:embed="rId1"/>
        <a:stretch>
          <a:fillRect/>
        </a:stretch>
      </xdr:blipFill>
      <xdr:spPr>
        <a:xfrm>
          <a:off x="11877675" y="219075"/>
          <a:ext cx="6876190" cy="2914286"/>
        </a:xfrm>
        <a:prstGeom prst="rect">
          <a:avLst/>
        </a:prstGeom>
      </xdr:spPr>
    </xdr:pic>
    <xdr:clientData/>
  </xdr:twoCellAnchor>
  <xdr:twoCellAnchor editAs="oneCell">
    <xdr:from>
      <xdr:col>1</xdr:col>
      <xdr:colOff>207818</xdr:colOff>
      <xdr:row>50</xdr:row>
      <xdr:rowOff>138545</xdr:rowOff>
    </xdr:from>
    <xdr:to>
      <xdr:col>10</xdr:col>
      <xdr:colOff>621708</xdr:colOff>
      <xdr:row>60</xdr:row>
      <xdr:rowOff>14497</xdr:rowOff>
    </xdr:to>
    <xdr:pic>
      <xdr:nvPicPr>
        <xdr:cNvPr id="3" name="Picture 2">
          <a:extLst>
            <a:ext uri="{FF2B5EF4-FFF2-40B4-BE49-F238E27FC236}">
              <a16:creationId xmlns:a16="http://schemas.microsoft.com/office/drawing/2014/main" id="{A215A18A-05F2-4AD9-A818-2DF4143C5E02}"/>
            </a:ext>
          </a:extLst>
        </xdr:cNvPr>
        <xdr:cNvPicPr>
          <a:picLocks noChangeAspect="1"/>
        </xdr:cNvPicPr>
      </xdr:nvPicPr>
      <xdr:blipFill>
        <a:blip xmlns:r="http://schemas.openxmlformats.org/officeDocument/2006/relationships" r:embed="rId2"/>
        <a:stretch>
          <a:fillRect/>
        </a:stretch>
      </xdr:blipFill>
      <xdr:spPr>
        <a:xfrm>
          <a:off x="1749136" y="9663545"/>
          <a:ext cx="7038095" cy="1780952"/>
        </a:xfrm>
        <a:prstGeom prst="rect">
          <a:avLst/>
        </a:prstGeom>
      </xdr:spPr>
    </xdr:pic>
    <xdr:clientData/>
  </xdr:twoCellAnchor>
  <xdr:twoCellAnchor editAs="oneCell">
    <xdr:from>
      <xdr:col>1</xdr:col>
      <xdr:colOff>95250</xdr:colOff>
      <xdr:row>40</xdr:row>
      <xdr:rowOff>121227</xdr:rowOff>
    </xdr:from>
    <xdr:to>
      <xdr:col>10</xdr:col>
      <xdr:colOff>328188</xdr:colOff>
      <xdr:row>50</xdr:row>
      <xdr:rowOff>16227</xdr:rowOff>
    </xdr:to>
    <xdr:pic>
      <xdr:nvPicPr>
        <xdr:cNvPr id="4" name="Picture 3">
          <a:extLst>
            <a:ext uri="{FF2B5EF4-FFF2-40B4-BE49-F238E27FC236}">
              <a16:creationId xmlns:a16="http://schemas.microsoft.com/office/drawing/2014/main" id="{3C143842-0E0A-4AA1-9FA0-0765D42BA5BF}"/>
            </a:ext>
          </a:extLst>
        </xdr:cNvPr>
        <xdr:cNvPicPr>
          <a:picLocks noChangeAspect="1"/>
        </xdr:cNvPicPr>
      </xdr:nvPicPr>
      <xdr:blipFill>
        <a:blip xmlns:r="http://schemas.openxmlformats.org/officeDocument/2006/relationships" r:embed="rId3"/>
        <a:stretch>
          <a:fillRect/>
        </a:stretch>
      </xdr:blipFill>
      <xdr:spPr>
        <a:xfrm>
          <a:off x="1636568" y="7741227"/>
          <a:ext cx="6857143" cy="18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200025</xdr:colOff>
      <xdr:row>0</xdr:row>
      <xdr:rowOff>0</xdr:rowOff>
    </xdr:from>
    <xdr:to>
      <xdr:col>19</xdr:col>
      <xdr:colOff>274893</xdr:colOff>
      <xdr:row>11</xdr:row>
      <xdr:rowOff>170755</xdr:rowOff>
    </xdr:to>
    <xdr:pic>
      <xdr:nvPicPr>
        <xdr:cNvPr id="2" name="Picture 1">
          <a:extLst>
            <a:ext uri="{FF2B5EF4-FFF2-40B4-BE49-F238E27FC236}">
              <a16:creationId xmlns:a16="http://schemas.microsoft.com/office/drawing/2014/main" id="{B0721587-75D7-4D88-8481-60E128913B4B}"/>
            </a:ext>
          </a:extLst>
        </xdr:cNvPr>
        <xdr:cNvPicPr>
          <a:picLocks noChangeAspect="1"/>
        </xdr:cNvPicPr>
      </xdr:nvPicPr>
      <xdr:blipFill>
        <a:blip xmlns:r="http://schemas.openxmlformats.org/officeDocument/2006/relationships" r:embed="rId1"/>
        <a:stretch>
          <a:fillRect/>
        </a:stretch>
      </xdr:blipFill>
      <xdr:spPr>
        <a:xfrm>
          <a:off x="11182350" y="0"/>
          <a:ext cx="10657143" cy="5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quiros_imprenta_go_cr1/Documents/Attachments/Matriz%20de%20articulaci&#243;n%20PAO-SEVRI%20%202021%20UPI-IMPRENTA%20NACIONAL%20Comercializaci&#243;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ón"/>
      <sheetName val="PAO 2021 "/>
      <sheetName val="Datos Validaciones PAO"/>
      <sheetName val="Matriz Nº1"/>
      <sheetName val="Validaciones SEVRI"/>
      <sheetName val="Matriz Nº2"/>
      <sheetName val="Tabla 2-3-4-5"/>
      <sheetName val="Matriz Nº3"/>
      <sheetName val="Tablas 8-9-10-11"/>
      <sheetName val="Matriz Nº4"/>
      <sheetName val="Tabla 12"/>
      <sheetName val="Matriz Nº5"/>
      <sheetName val="PROB-EVENTOS"/>
      <sheetName val="Tabla 6"/>
      <sheetName val="Tabla 7"/>
    </sheetNames>
    <sheetDataSet>
      <sheetData sheetId="0"/>
      <sheetData sheetId="1"/>
      <sheetData sheetId="2">
        <row r="2">
          <cell r="N2">
            <v>0</v>
          </cell>
          <cell r="O2" t="str">
            <v>Meta No Cumplida (MNC)</v>
          </cell>
        </row>
        <row r="3">
          <cell r="N3">
            <v>0.01</v>
          </cell>
          <cell r="O3" t="str">
            <v>Meta Parcialmente Cumplida (MPC)</v>
          </cell>
        </row>
        <row r="4">
          <cell r="N4">
            <v>0.02</v>
          </cell>
          <cell r="O4" t="str">
            <v>Meta Parcialmente Cumplida (MPC)</v>
          </cell>
        </row>
        <row r="5">
          <cell r="N5">
            <v>0.03</v>
          </cell>
          <cell r="O5" t="str">
            <v>Meta Parcialmente Cumplida (MPC)</v>
          </cell>
        </row>
        <row r="6">
          <cell r="N6">
            <v>0.04</v>
          </cell>
          <cell r="O6" t="str">
            <v>Meta Parcialmente Cumplida (MPC)</v>
          </cell>
        </row>
        <row r="7">
          <cell r="N7">
            <v>0.05</v>
          </cell>
          <cell r="O7" t="str">
            <v>Meta Parcialmente Cumplida (MPC)</v>
          </cell>
        </row>
        <row r="8">
          <cell r="N8">
            <v>0.1</v>
          </cell>
          <cell r="O8" t="str">
            <v>Meta Parcialmente Cumplida (MPC)</v>
          </cell>
        </row>
        <row r="9">
          <cell r="N9">
            <v>0.15</v>
          </cell>
          <cell r="O9" t="str">
            <v>Meta Parcialmente Cumplida (MPC)</v>
          </cell>
        </row>
        <row r="10">
          <cell r="N10">
            <v>0.2</v>
          </cell>
          <cell r="O10" t="str">
            <v>Meta Parcialmente Cumplida (MPC)</v>
          </cell>
        </row>
        <row r="11">
          <cell r="N11">
            <v>0.25</v>
          </cell>
          <cell r="O11" t="str">
            <v>Meta Parcialmente Cumplida (MPC)</v>
          </cell>
        </row>
        <row r="12">
          <cell r="N12">
            <v>0.3</v>
          </cell>
          <cell r="O12" t="str">
            <v>Meta Parcialmente Cumplida (MPC)</v>
          </cell>
        </row>
        <row r="13">
          <cell r="N13">
            <v>0.35</v>
          </cell>
          <cell r="O13" t="str">
            <v>Meta Parcialmente Cumplida (MPC)</v>
          </cell>
        </row>
        <row r="14">
          <cell r="N14">
            <v>0.4</v>
          </cell>
          <cell r="O14" t="str">
            <v>Meta Parcialmente Cumplida (MPC)</v>
          </cell>
        </row>
        <row r="15">
          <cell r="N15">
            <v>0.45</v>
          </cell>
          <cell r="O15" t="str">
            <v>Meta Parcialmente Cumplida (MPC)</v>
          </cell>
        </row>
        <row r="16">
          <cell r="N16">
            <v>0.5</v>
          </cell>
          <cell r="O16" t="str">
            <v>Meta Parcialmente Cumplida (MPC)</v>
          </cell>
        </row>
        <row r="17">
          <cell r="N17">
            <v>0.55000000000000004</v>
          </cell>
          <cell r="O17" t="str">
            <v>Meta Parcialmente Cumplida (MPC)</v>
          </cell>
        </row>
        <row r="18">
          <cell r="N18">
            <v>0.6</v>
          </cell>
          <cell r="O18" t="str">
            <v>Meta Parcialmente Cumplida (MPC)</v>
          </cell>
        </row>
        <row r="19">
          <cell r="N19">
            <v>0.65</v>
          </cell>
          <cell r="O19" t="str">
            <v>Meta Parcialmente Cumplida (MPC)</v>
          </cell>
        </row>
        <row r="20">
          <cell r="N20">
            <v>0.7</v>
          </cell>
          <cell r="O20" t="str">
            <v>Meta Parcialmente Cumplida (MPC)</v>
          </cell>
        </row>
        <row r="21">
          <cell r="N21">
            <v>0.75</v>
          </cell>
          <cell r="O21" t="str">
            <v>Meta Parcialmente Cumplida (MPC)</v>
          </cell>
        </row>
        <row r="22">
          <cell r="N22">
            <v>0.8</v>
          </cell>
          <cell r="O22" t="str">
            <v>Meta Parcialmente Cumplida (MPC)</v>
          </cell>
        </row>
        <row r="23">
          <cell r="N23">
            <v>0.85</v>
          </cell>
          <cell r="O23" t="str">
            <v>Meta Parcialmente Cumplida (MPC)</v>
          </cell>
        </row>
        <row r="24">
          <cell r="N24">
            <v>0.9</v>
          </cell>
          <cell r="O24" t="str">
            <v>Meta Parcialmente Cumplida (MPC)</v>
          </cell>
        </row>
        <row r="25">
          <cell r="N25">
            <v>0.95</v>
          </cell>
          <cell r="O25" t="str">
            <v>Meta Parcialmente Cumplida (MPC)</v>
          </cell>
        </row>
        <row r="26">
          <cell r="N26">
            <v>1</v>
          </cell>
          <cell r="O26" t="str">
            <v>Meta Cumplida (MC)</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persons/person.xml><?xml version="1.0" encoding="utf-8"?>
<personList xmlns="http://schemas.microsoft.com/office/spreadsheetml/2018/threadedcomments" xmlns:x="http://schemas.openxmlformats.org/spreadsheetml/2006/main">
  <person displayName="Manuel Roberto Sánchez Portilla" id="{C173CEFE-6B34-4D22-8591-8B238ADD6C92}" userId="56fbafbac2be9c5b"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6" dT="2021-03-02T16:03:17.10" personId="{C173CEFE-6B34-4D22-8591-8B238ADD6C92}" id="{09FE974F-724A-4BD3-8595-6410279CC5D3}">
    <text>Seguimiento: proceso continuo y sistemático de recolección de datos para verificar lo realizado y sus resultados, durante la ejecución de las actividades y a su conclusión, tanto en términos físicos como financieros, que ofrece información necesaria para mejorar la gestión y el desempeño.</text>
  </threadedComment>
  <threadedComment ref="A7" dT="2021-03-02T16:24:27.15" personId="{C173CEFE-6B34-4D22-8591-8B238ADD6C92}" id="{038BCD9D-9622-4249-8DCF-C29638ED9CFE}">
    <text>Objetivo: Expresión cualitativa de los resultados que se pretenden alcanzar en un tiempo y espaciodeterminado, siendo la manifestación de intenciones que se requieren cumplir y que especifica con claridad en qué y para qué se proyecta y se debe realizar una determinada acción</text>
  </threadedComment>
  <threadedComment ref="B7" dT="2021-02-12T12:39:17.02" personId="{C173CEFE-6B34-4D22-8591-8B238ADD6C92}" id="{0ACF050E-3456-4FCE-830A-A31B7A1641F7}">
    <text>LAS METAS: definen la cantidad de lo que se desea alcanzar a través de los objetivos específicos y pueden establecerse en términos absolutos por ejemplo; 10 unidades, 20 reuniones, o en términos relativos por ejemplo; 20% del personal, 100% de los casos atendidos.</text>
  </threadedComment>
  <threadedComment ref="B7" dT="2021-03-02T16:23:10.62" personId="{C173CEFE-6B34-4D22-8591-8B238ADD6C92}" id="{F576D9CC-79E1-441D-A345-2CE7458653F8}" parentId="{0ACF050E-3456-4FCE-830A-A31B7A1641F7}">
    <text>Meta: Cuantificación de los objetivos que se pretende alcanzar en los ámbitos temporal y espacial, considerando los recursos necesarios, lo que conlleva la descripción de la unidad de medida y el monto o
cantidad.</text>
  </threadedComment>
  <threadedComment ref="C7" dT="2021-03-02T16:22:24.60" personId="{C173CEFE-6B34-4D22-8591-8B238ADD6C92}" id="{20550EA3-ACA3-43DC-854B-1AA999FF6A0C}">
    <text>Indicador: Es una medida que brinda información cuantitativa o cualitativa del grado de cumplimiento de los
objetivos de una intervención pública (política, plan, programa o proyecto) que se utiliza para demostrar el
cambio dado con respecto a una situación de partida.</text>
  </threadedComment>
  <threadedComment ref="D7" dT="2021-03-02T15:46:05.75" personId="{C173CEFE-6B34-4D22-8591-8B238ADD6C92}" id="{9A8956F9-3B18-46A6-AA7B-2D0A064CBE16}">
    <text>Son tareas diligencias, acciones o eventos que se deben efecutar para cumplir con las metas previstas. Describen los pasos que se deben seguir para contribuir con el logro de las metas.</text>
  </threadedComment>
  <threadedComment ref="F7" dT="2021-03-02T15:25:11.20" personId="{C173CEFE-6B34-4D22-8591-8B238ADD6C92}" id="{5FAE1F1F-B3F3-48C9-92D2-01C734AD86A7}">
    <text>Hasta aquí para la formulación.</text>
  </threadedComment>
  <threadedComment ref="H7" dT="2021-03-02T18:59:18.86" personId="{C173CEFE-6B34-4D22-8591-8B238ADD6C92}" id="{F9739480-CDFF-411C-A76B-E3D5FBE62387}">
    <text>Únicamente ingresar un valor a las que correspondan con actividades programadas.</text>
  </threadedComment>
  <threadedComment ref="K7" dT="2021-02-12T13:31:18.99" personId="{C173CEFE-6B34-4D22-8591-8B238ADD6C92}" id="{F3CED3B6-7542-47EA-AD81-059E16042006}">
    <text>• Meta Cumplida (MC): Cuando el porcentaje de cumplimiento de la meta anual es igual o superior al 100%.
• Meta Parcialmente Cumplida (MPC): Cuando el porcentaje de cumplimiento de la meta anual es inferior a 100% o superior a 0.
• Meta No Cumplida (MNC): Cuando el resultado de la meta anual es 0.</text>
  </threadedComment>
</ThreadedComments>
</file>

<file path=xl/threadedComments/threadedComment2.xml><?xml version="1.0" encoding="utf-8"?>
<ThreadedComments xmlns="http://schemas.microsoft.com/office/spreadsheetml/2018/threadedcomments" xmlns:x="http://schemas.openxmlformats.org/spreadsheetml/2006/main">
  <threadedComment ref="B6" dT="2021-03-04T19:01:24.04" personId="{C173CEFE-6B34-4D22-8591-8B238ADD6C92}" id="{3F737C82-576E-421C-89D9-1C0CC70C2253}">
    <text>1.2.4	Evento: Se debe identificar los posibles eventos que originen el riesgo, correspondientes a cada objetivo estratégico y táctico o proceso. Para la identificación de los posibles eventos se puede utilizar la técnica de diagnóstico FODA, lluvia de ideas,  entre otros. 
El evento también se puede interpretar como un incidente o situación que podría ocurrir en un lugar específico, en un intervalo de tiempo particular. Es la parte incierta del riesgo, puede que pase o no. Generalmente se hace la pregunta: ¿Qué podría suceder que afecte el logro del objetivo? Son amenazas para el logro de los objetivos.</text>
  </threadedComment>
  <threadedComment ref="C6" dT="2021-03-04T19:01:44.02" personId="{C173CEFE-6B34-4D22-8591-8B238ADD6C92}" id="{F3E64140-0EE9-490F-B459-BA3FB488D0B8}">
    <text>1.2.5	Causas o factores de riesgo: Se debe determinar causas internas y/o externas, es decir, aquello que se considera como fundamento u origen de un evento. Se puede entender como la condición concreta que origina el evento y ocasiona incertidumbre. Para determinar la causa se puede plantear la siguiente pregunta: ¿Por qué podría presentarse el evento?</text>
  </threadedComment>
  <threadedComment ref="D6" dT="2021-03-04T19:01:57.70" personId="{C173CEFE-6B34-4D22-8591-8B238ADD6C92}" id="{E28AB648-AD75-4B81-AC08-8B6C6E9E79FE}">
    <text>1.2.6	Consecuencias o impactos: Se debe determinar las consecuencias, es decir, el conjunto de efectos derivados de la ocurrencia de un evento. Se puede entender como los efectos de la eventual situación sobre el cumplimiento de los objetivos. Las consecuencias responden a la pregunta ¿Cuál sería el impacto del evento en el cumplimiento del objetivo?</text>
  </threadedComment>
  <threadedComment ref="E6" dT="2021-03-04T19:02:13.83" personId="{C173CEFE-6B34-4D22-8591-8B238ADD6C92}" id="{FA940A08-54F8-4947-84B1-F987D22ACC2A}">
    <text>Son las acciones que se están aplicando para evitar la materialización de los riesgos identificados.</text>
  </threadedComment>
  <threadedComment ref="H6" dT="2021-03-04T19:11:40.12" personId="{C173CEFE-6B34-4D22-8591-8B238ADD6C92}" id="{465187AD-AC81-4B29-B2C1-D93A68B8705E}">
    <text>Oficina, dirección, departamento, unidad, sección o proceso encargado del manejo y administración de los riesgos.</text>
  </threadedComment>
  <threadedComment ref="G7" dT="2021-03-02T16:25:59.31" personId="{C173CEFE-6B34-4D22-8591-8B238ADD6C92}" id="{49F02BC2-06F5-4B06-976F-271EBB8001E7}">
    <text>Riesgo: Probabilidad de que se presenten pérdidas, daños o consecuencias económicas, sociales o ambientales en un sitio particular y durante un período definido. Se obtiene al relacionar la amenaza con la vulnerabilidad de los elementos expuestos.</text>
  </threadedComment>
</ThreadedComments>
</file>

<file path=xl/threadedComments/threadedComment3.xml><?xml version="1.0" encoding="utf-8"?>
<ThreadedComments xmlns="http://schemas.microsoft.com/office/spreadsheetml/2018/threadedcomments" xmlns:x="http://schemas.openxmlformats.org/spreadsheetml/2006/main">
  <threadedComment ref="O7" dT="2021-03-18T20:24:21.61" personId="{C173CEFE-6B34-4D22-8591-8B238ADD6C92}" id="{0445279A-8F92-4718-AD6F-21EB1960A04C}">
    <text>Aqui debe de ir incluido el temas de mitigar, trasladar, prevenir etc etc etc</text>
  </threadedComment>
</ThreadedComments>
</file>

<file path=xl/worksheets/_rels/sheet10.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AE689-3924-4F56-8AC7-4EBB415851E9}">
  <dimension ref="A1:J16"/>
  <sheetViews>
    <sheetView workbookViewId="0">
      <selection activeCell="A2" sqref="A2"/>
    </sheetView>
  </sheetViews>
  <sheetFormatPr baseColWidth="10" defaultColWidth="8.88671875" defaultRowHeight="14.4" x14ac:dyDescent="0.3"/>
  <cols>
    <col min="5" max="5" width="29.44140625" customWidth="1"/>
  </cols>
  <sheetData>
    <row r="1" spans="1:10" x14ac:dyDescent="0.3">
      <c r="A1" t="s">
        <v>333</v>
      </c>
    </row>
    <row r="2" spans="1:10" x14ac:dyDescent="0.3">
      <c r="A2" t="s">
        <v>334</v>
      </c>
    </row>
    <row r="3" spans="1:10" x14ac:dyDescent="0.3">
      <c r="A3" t="s">
        <v>337</v>
      </c>
    </row>
    <row r="4" spans="1:10" x14ac:dyDescent="0.3">
      <c r="A4" t="s">
        <v>338</v>
      </c>
    </row>
    <row r="5" spans="1:10" ht="15" thickBot="1" x14ac:dyDescent="0.35"/>
    <row r="6" spans="1:10" ht="15.75" customHeight="1" x14ac:dyDescent="0.3">
      <c r="A6" s="95"/>
      <c r="B6" s="96"/>
      <c r="C6" s="96"/>
      <c r="D6" s="96"/>
      <c r="E6" s="96"/>
      <c r="F6" s="96"/>
      <c r="G6" s="96"/>
      <c r="H6" s="96"/>
      <c r="I6" s="97"/>
    </row>
    <row r="7" spans="1:10" ht="15.75" customHeight="1" x14ac:dyDescent="0.3">
      <c r="A7" s="98"/>
      <c r="B7" s="86"/>
      <c r="C7" s="86"/>
      <c r="D7" s="86"/>
      <c r="E7" s="86"/>
      <c r="F7" s="86"/>
      <c r="G7" s="86"/>
      <c r="H7" s="86"/>
      <c r="I7" s="99"/>
    </row>
    <row r="8" spans="1:10" ht="15.75" customHeight="1" x14ac:dyDescent="0.3">
      <c r="A8" s="98"/>
      <c r="B8" s="86"/>
      <c r="C8" s="86"/>
      <c r="D8" s="86"/>
      <c r="E8" s="86" t="s">
        <v>329</v>
      </c>
      <c r="F8" s="86"/>
      <c r="G8" s="86"/>
      <c r="H8" s="86"/>
      <c r="I8" s="99"/>
    </row>
    <row r="9" spans="1:10" ht="15" thickBot="1" x14ac:dyDescent="0.35">
      <c r="A9" s="100"/>
      <c r="B9" s="89"/>
      <c r="C9" s="89"/>
      <c r="D9" s="89"/>
      <c r="E9" s="89" t="s">
        <v>331</v>
      </c>
      <c r="F9" s="213" t="s">
        <v>328</v>
      </c>
      <c r="G9" s="213"/>
      <c r="H9" s="213"/>
      <c r="I9" s="214"/>
    </row>
    <row r="10" spans="1:10" s="92" customFormat="1" ht="15" thickBot="1" x14ac:dyDescent="0.35">
      <c r="A10" s="98"/>
      <c r="B10" s="94"/>
      <c r="C10" s="94"/>
      <c r="D10" s="94"/>
      <c r="E10" s="89" t="s">
        <v>336</v>
      </c>
      <c r="F10" s="230" t="s">
        <v>335</v>
      </c>
      <c r="G10" s="230"/>
      <c r="H10" s="230"/>
      <c r="I10" s="231"/>
      <c r="J10"/>
    </row>
    <row r="11" spans="1:10" ht="15" thickBot="1" x14ac:dyDescent="0.35">
      <c r="A11" s="224" t="s">
        <v>332</v>
      </c>
      <c r="B11" s="225"/>
      <c r="C11" s="225"/>
      <c r="D11" s="226"/>
      <c r="E11" s="91" t="s">
        <v>327</v>
      </c>
      <c r="F11" s="218" t="s">
        <v>3</v>
      </c>
      <c r="G11" s="219"/>
      <c r="H11" s="219"/>
      <c r="I11" s="220"/>
    </row>
    <row r="12" spans="1:10" ht="15" thickBot="1" x14ac:dyDescent="0.35">
      <c r="A12" s="227"/>
      <c r="B12" s="228"/>
      <c r="C12" s="228"/>
      <c r="D12" s="229"/>
      <c r="E12" s="101" t="s">
        <v>4</v>
      </c>
      <c r="F12" s="221">
        <v>44256</v>
      </c>
      <c r="G12" s="222"/>
      <c r="H12" s="222"/>
      <c r="I12" s="223"/>
    </row>
    <row r="13" spans="1:10" ht="15" thickBot="1" x14ac:dyDescent="0.35">
      <c r="A13" s="215" t="s">
        <v>325</v>
      </c>
      <c r="B13" s="216"/>
      <c r="C13" s="216"/>
      <c r="D13" s="217"/>
      <c r="E13" t="s">
        <v>324</v>
      </c>
      <c r="I13" s="86"/>
    </row>
    <row r="14" spans="1:10" x14ac:dyDescent="0.3">
      <c r="A14" s="1"/>
      <c r="C14" s="1"/>
      <c r="E14" t="s">
        <v>4</v>
      </c>
      <c r="I14" s="86"/>
    </row>
    <row r="15" spans="1:10" ht="15.75" customHeight="1" x14ac:dyDescent="0.3">
      <c r="A15" s="1"/>
      <c r="C15" s="1"/>
      <c r="E15" t="s">
        <v>326</v>
      </c>
    </row>
    <row r="16" spans="1:10" ht="15.75" customHeight="1" x14ac:dyDescent="0.3">
      <c r="A16" s="1"/>
      <c r="C16" s="1"/>
    </row>
  </sheetData>
  <mergeCells count="6">
    <mergeCell ref="F9:I9"/>
    <mergeCell ref="A13:D13"/>
    <mergeCell ref="F11:I11"/>
    <mergeCell ref="F12:I12"/>
    <mergeCell ref="A11:D12"/>
    <mergeCell ref="F10:I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53"/>
  <sheetViews>
    <sheetView showGridLines="0" topLeftCell="B1" zoomScaleNormal="100" workbookViewId="0">
      <pane ySplit="7" topLeftCell="A102" activePane="bottomLeft" state="frozen"/>
      <selection pane="bottomLeft" activeCell="B71" sqref="B71:Q71"/>
    </sheetView>
  </sheetViews>
  <sheetFormatPr baseColWidth="10" defaultColWidth="14.44140625" defaultRowHeight="15" customHeight="1" x14ac:dyDescent="0.3"/>
  <cols>
    <col min="1" max="1" width="26.109375" customWidth="1"/>
    <col min="2" max="2" width="16.33203125" customWidth="1"/>
    <col min="3" max="3" width="21.6640625" customWidth="1"/>
    <col min="4" max="4" width="14.44140625" customWidth="1"/>
    <col min="5" max="5" width="11.6640625" customWidth="1"/>
    <col min="6" max="6" width="17.109375" customWidth="1"/>
    <col min="7" max="7" width="14.109375" customWidth="1"/>
    <col min="8" max="8" width="13.6640625" customWidth="1"/>
    <col min="9" max="9" width="12.33203125" customWidth="1"/>
    <col min="10" max="10" width="15.5546875" customWidth="1"/>
    <col min="11" max="12" width="11.33203125" customWidth="1"/>
    <col min="13" max="13" width="12" customWidth="1"/>
    <col min="14" max="14" width="7" customWidth="1"/>
    <col min="15" max="15" width="13.44140625" customWidth="1"/>
    <col min="16" max="16" width="15.5546875" customWidth="1"/>
    <col min="17" max="17" width="18.5546875" customWidth="1"/>
    <col min="18" max="26" width="11.44140625" customWidth="1"/>
  </cols>
  <sheetData>
    <row r="1" spans="1:26" ht="14.4" x14ac:dyDescent="0.3">
      <c r="A1" s="351" t="s">
        <v>0</v>
      </c>
      <c r="B1" s="333"/>
      <c r="C1" s="333"/>
      <c r="D1" s="333"/>
      <c r="E1" s="333"/>
      <c r="F1" s="333"/>
      <c r="G1" s="333"/>
      <c r="H1" s="333"/>
      <c r="I1" s="333"/>
      <c r="J1" s="333"/>
      <c r="K1" s="333"/>
      <c r="L1" s="333"/>
      <c r="M1" s="333"/>
      <c r="N1" s="333"/>
      <c r="O1" s="333"/>
      <c r="P1" s="333"/>
      <c r="Q1" s="334"/>
    </row>
    <row r="2" spans="1:26" ht="14.4" x14ac:dyDescent="0.3">
      <c r="A2" s="352" t="s">
        <v>5</v>
      </c>
      <c r="B2" s="336"/>
      <c r="C2" s="336"/>
      <c r="D2" s="336"/>
      <c r="E2" s="336"/>
      <c r="F2" s="336"/>
      <c r="G2" s="336"/>
      <c r="H2" s="336"/>
      <c r="I2" s="336"/>
      <c r="J2" s="336"/>
      <c r="K2" s="336"/>
      <c r="L2" s="336"/>
      <c r="M2" s="336"/>
      <c r="N2" s="336"/>
      <c r="O2" s="336"/>
      <c r="P2" s="336"/>
      <c r="Q2" s="337"/>
    </row>
    <row r="3" spans="1:26" ht="14.4" x14ac:dyDescent="0.3">
      <c r="A3" s="352" t="str">
        <f>'Matriz Nº3'!A3:J3</f>
        <v>IMPRENTA NACIONAL</v>
      </c>
      <c r="B3" s="336"/>
      <c r="C3" s="336"/>
      <c r="D3" s="336"/>
      <c r="E3" s="336"/>
      <c r="F3" s="336"/>
      <c r="G3" s="336"/>
      <c r="H3" s="336"/>
      <c r="I3" s="336"/>
      <c r="J3" s="336"/>
      <c r="K3" s="336"/>
      <c r="L3" s="336"/>
      <c r="M3" s="336"/>
      <c r="N3" s="336"/>
      <c r="O3" s="336"/>
      <c r="P3" s="336"/>
      <c r="Q3" s="337"/>
    </row>
    <row r="4" spans="1:26" ht="15.75" customHeight="1" x14ac:dyDescent="0.3">
      <c r="A4" s="352" t="s">
        <v>94</v>
      </c>
      <c r="B4" s="336"/>
      <c r="C4" s="336"/>
      <c r="D4" s="336"/>
      <c r="E4" s="336"/>
      <c r="F4" s="336"/>
      <c r="G4" s="336"/>
      <c r="H4" s="336"/>
      <c r="I4" s="336"/>
      <c r="J4" s="336"/>
      <c r="K4" s="336"/>
      <c r="L4" s="336"/>
      <c r="M4" s="336"/>
      <c r="N4" s="336"/>
      <c r="O4" s="336"/>
      <c r="P4" s="336"/>
      <c r="Q4" s="337"/>
      <c r="R4" s="3"/>
      <c r="S4" s="3"/>
      <c r="T4" s="3"/>
      <c r="U4" s="3"/>
      <c r="V4" s="3"/>
      <c r="W4" s="3"/>
      <c r="X4" s="3"/>
      <c r="Y4" s="3"/>
      <c r="Z4" s="3"/>
    </row>
    <row r="5" spans="1:26" ht="15.75" customHeight="1" x14ac:dyDescent="0.3">
      <c r="A5" s="362" t="s">
        <v>95</v>
      </c>
      <c r="B5" s="339"/>
      <c r="C5" s="339"/>
      <c r="D5" s="339"/>
      <c r="E5" s="339"/>
      <c r="F5" s="339"/>
      <c r="G5" s="339"/>
      <c r="H5" s="339"/>
      <c r="I5" s="339"/>
      <c r="J5" s="339"/>
      <c r="K5" s="339"/>
      <c r="L5" s="339"/>
      <c r="M5" s="339"/>
      <c r="N5" s="339"/>
      <c r="O5" s="339"/>
      <c r="P5" s="339"/>
      <c r="Q5" s="340"/>
      <c r="R5" s="3"/>
      <c r="S5" s="3"/>
      <c r="T5" s="3"/>
      <c r="U5" s="3"/>
      <c r="V5" s="3"/>
      <c r="W5" s="3"/>
      <c r="X5" s="3"/>
      <c r="Y5" s="3"/>
      <c r="Z5" s="3"/>
    </row>
    <row r="6" spans="1:26" ht="42" customHeight="1" x14ac:dyDescent="0.3">
      <c r="A6" s="360" t="s">
        <v>22</v>
      </c>
      <c r="B6" s="360" t="s">
        <v>96</v>
      </c>
      <c r="C6" s="361" t="s">
        <v>97</v>
      </c>
      <c r="D6" s="344"/>
      <c r="E6" s="344"/>
      <c r="F6" s="343"/>
      <c r="G6" s="360" t="s">
        <v>98</v>
      </c>
      <c r="H6" s="360" t="s">
        <v>99</v>
      </c>
      <c r="I6" s="360" t="s">
        <v>100</v>
      </c>
      <c r="J6" s="360" t="s">
        <v>101</v>
      </c>
      <c r="K6" s="361" t="s">
        <v>102</v>
      </c>
      <c r="L6" s="344"/>
      <c r="M6" s="343"/>
      <c r="N6" s="361" t="s">
        <v>103</v>
      </c>
      <c r="O6" s="219"/>
      <c r="P6" s="360" t="s">
        <v>104</v>
      </c>
      <c r="Q6" s="360" t="s">
        <v>105</v>
      </c>
      <c r="R6" s="12"/>
      <c r="S6" s="12"/>
      <c r="T6" s="12"/>
      <c r="U6" s="12"/>
      <c r="V6" s="12"/>
      <c r="W6" s="12"/>
      <c r="X6" s="12"/>
      <c r="Y6" s="12"/>
      <c r="Z6" s="12"/>
    </row>
    <row r="7" spans="1:26" ht="61.5" customHeight="1" thickBot="1" x14ac:dyDescent="0.35">
      <c r="A7" s="350"/>
      <c r="B7" s="350"/>
      <c r="C7" s="2" t="s">
        <v>106</v>
      </c>
      <c r="D7" s="2" t="s">
        <v>24</v>
      </c>
      <c r="E7" s="2" t="s">
        <v>25</v>
      </c>
      <c r="F7" s="2" t="s">
        <v>107</v>
      </c>
      <c r="G7" s="350"/>
      <c r="H7" s="350"/>
      <c r="I7" s="350"/>
      <c r="J7" s="350"/>
      <c r="K7" s="2" t="s">
        <v>108</v>
      </c>
      <c r="L7" s="2" t="s">
        <v>109</v>
      </c>
      <c r="M7" s="2" t="s">
        <v>110</v>
      </c>
      <c r="N7" s="2" t="s">
        <v>111</v>
      </c>
      <c r="O7" s="148" t="s">
        <v>112</v>
      </c>
      <c r="P7" s="350"/>
      <c r="Q7" s="350"/>
      <c r="R7" s="12"/>
      <c r="S7" s="12"/>
      <c r="T7" s="12"/>
      <c r="U7" s="12"/>
      <c r="V7" s="12"/>
      <c r="W7" s="12"/>
      <c r="X7" s="12"/>
      <c r="Y7" s="12"/>
      <c r="Z7" s="12"/>
    </row>
    <row r="8" spans="1:26" ht="33" customHeight="1" thickBot="1" x14ac:dyDescent="0.35">
      <c r="A8" s="110" t="str">
        <f>'Matriz Nº1'!A8</f>
        <v xml:space="preserve">Objetivo Estratégico : </v>
      </c>
      <c r="B8" s="326" t="str">
        <f>'Matriz Nº1'!B8</f>
        <v>Modernizar la Imprenta Nacional, en un plazo de 5 años; de tal manera que permita la mejora de los niveles de producción con prácticas amigables con el ambiente.</v>
      </c>
      <c r="C8" s="327"/>
      <c r="D8" s="327"/>
      <c r="E8" s="327"/>
      <c r="F8" s="327"/>
      <c r="G8" s="327"/>
      <c r="H8" s="327"/>
      <c r="I8" s="327"/>
      <c r="J8" s="327"/>
      <c r="K8" s="327"/>
      <c r="L8" s="327"/>
      <c r="M8" s="327"/>
      <c r="N8" s="327"/>
      <c r="O8" s="327"/>
      <c r="P8" s="327"/>
      <c r="Q8" s="328"/>
    </row>
    <row r="9" spans="1:26" ht="24.75" customHeight="1" x14ac:dyDescent="0.3">
      <c r="A9" s="114" t="str">
        <f>'Matriz Nº1'!A9</f>
        <v>Objetivo táctico</v>
      </c>
      <c r="B9" s="357" t="str">
        <f>'Matriz Nº1'!B9</f>
        <v xml:space="preserve">1. Elaborar impresos comerciales conforme a las especificaciones técnicas y de tiempo requeridas por el cliente para el cumplimiento de los compromisos adquiridos. </v>
      </c>
      <c r="C9" s="358"/>
      <c r="D9" s="358"/>
      <c r="E9" s="358"/>
      <c r="F9" s="358"/>
      <c r="G9" s="358"/>
      <c r="H9" s="358"/>
      <c r="I9" s="358"/>
      <c r="J9" s="358"/>
      <c r="K9" s="358"/>
      <c r="L9" s="358"/>
      <c r="M9" s="358"/>
      <c r="N9" s="358"/>
      <c r="O9" s="358"/>
      <c r="P9" s="358"/>
      <c r="Q9" s="359"/>
    </row>
    <row r="10" spans="1:26" ht="70.2" customHeight="1" x14ac:dyDescent="0.3">
      <c r="A10" s="30">
        <f>'Matriz Nº1'!A10</f>
        <v>1.1000000000000001</v>
      </c>
      <c r="B10" s="30" t="str">
        <f>IF(AND(A10&gt;0,'Matriz Nº3'!J10="Administrar"),'Matriz Nº3'!B10," ")</f>
        <v xml:space="preserve">R009 Políticos </v>
      </c>
      <c r="C10" s="30" t="s">
        <v>777</v>
      </c>
      <c r="D10" s="5" t="s">
        <v>30</v>
      </c>
      <c r="E10" s="5" t="s">
        <v>31</v>
      </c>
      <c r="F10" s="6" t="str">
        <f>+IF((VLOOKUP(D10,'Tabla 2-3-4-5'!$B$10:$C$12,2,FALSE)*(VLOOKUP(E10,'Tabla 2-3-4-5'!$B$10:$C$12,2,FALSE)))&lt;3,"BAJO",IF((VLOOKUP(D10,'Tabla 2-3-4-5'!$B$10:$C$12,2,FALSE)*(VLOOKUP(E10,'Tabla 2-3-4-5'!$B$10:$C$12,2,FALSE)))&gt;5,"ALTO","MEDIO"))</f>
        <v>MEDIO</v>
      </c>
      <c r="G10" s="30" t="s">
        <v>47</v>
      </c>
      <c r="H10" s="30" t="s">
        <v>46</v>
      </c>
      <c r="I10" s="30" t="s">
        <v>746</v>
      </c>
      <c r="J10" s="30" t="s">
        <v>746</v>
      </c>
      <c r="K10" s="30" t="s">
        <v>746</v>
      </c>
      <c r="L10" s="30" t="s">
        <v>746</v>
      </c>
      <c r="M10" s="30" t="s">
        <v>778</v>
      </c>
      <c r="N10" s="30"/>
      <c r="O10" s="31" t="s">
        <v>407</v>
      </c>
      <c r="P10" s="32" t="s">
        <v>779</v>
      </c>
      <c r="Q10" s="33" t="s">
        <v>780</v>
      </c>
    </row>
    <row r="11" spans="1:26" s="152" customFormat="1" ht="69.599999999999994" customHeight="1" x14ac:dyDescent="0.3">
      <c r="A11" s="30" t="str">
        <f>'Matriz Nº1'!A11</f>
        <v>1.2</v>
      </c>
      <c r="B11" s="30" t="str">
        <f>IF(AND(A11&gt;0,'Matriz Nº3'!J11="Administrar"),'Matriz Nº3'!B11," ")</f>
        <v xml:space="preserve">R011 Financiero  </v>
      </c>
      <c r="C11" s="30" t="s">
        <v>777</v>
      </c>
      <c r="D11" s="5" t="s">
        <v>30</v>
      </c>
      <c r="E11" s="5" t="s">
        <v>31</v>
      </c>
      <c r="F11" s="6" t="str">
        <f>+IF((VLOOKUP(D11,'Tabla 2-3-4-5'!$B$10:$C$12,2,FALSE)*(VLOOKUP(E11,'Tabla 2-3-4-5'!$B$10:$C$12,2,FALSE)))&lt;3,"BAJO",IF((VLOOKUP(D11,'Tabla 2-3-4-5'!$B$10:$C$12,2,FALSE)*(VLOOKUP(E11,'Tabla 2-3-4-5'!$B$10:$C$12,2,FALSE)))&gt;5,"ALTO","MEDIO"))</f>
        <v>MEDIO</v>
      </c>
      <c r="G11" s="30" t="s">
        <v>47</v>
      </c>
      <c r="H11" s="30" t="s">
        <v>46</v>
      </c>
      <c r="I11" s="30" t="s">
        <v>746</v>
      </c>
      <c r="J11" s="30" t="s">
        <v>746</v>
      </c>
      <c r="K11" s="30" t="s">
        <v>746</v>
      </c>
      <c r="L11" s="30" t="s">
        <v>746</v>
      </c>
      <c r="M11" s="30" t="s">
        <v>778</v>
      </c>
      <c r="N11" s="30"/>
      <c r="O11" s="31" t="s">
        <v>407</v>
      </c>
      <c r="P11" s="32" t="s">
        <v>779</v>
      </c>
      <c r="Q11" s="33" t="s">
        <v>780</v>
      </c>
    </row>
    <row r="12" spans="1:26" s="152" customFormat="1" ht="29.25" customHeight="1" x14ac:dyDescent="0.3">
      <c r="A12" s="30" t="str">
        <f>'Matriz Nº1'!A12</f>
        <v>1.3</v>
      </c>
      <c r="B12" s="30" t="e">
        <f>IF(AND(A12&gt;0,'Matriz Nº3'!J12="Administrar"),'Matriz Nº3'!B12," ")</f>
        <v>#REF!</v>
      </c>
      <c r="C12" s="115"/>
      <c r="D12" s="5"/>
      <c r="E12" s="5"/>
      <c r="F12" s="6" t="e">
        <f>+IF((VLOOKUP(D12,'Tabla 2-3-4-5'!$B$10:$C$12,2,FALSE)*(VLOOKUP(E12,'Tabla 2-3-4-5'!$B$10:$C$12,2,FALSE)))&lt;3,"BAJO",IF((VLOOKUP(D12,'Tabla 2-3-4-5'!$B$10:$C$12,2,FALSE)*(VLOOKUP(E12,'Tabla 2-3-4-5'!$B$10:$C$12,2,FALSE)))&gt;5,"ALTO","MEDIO"))</f>
        <v>#N/A</v>
      </c>
      <c r="G12" s="30"/>
      <c r="H12" s="30"/>
      <c r="I12" s="30"/>
      <c r="J12" s="30"/>
      <c r="K12" s="30"/>
      <c r="L12" s="30"/>
      <c r="M12" s="30"/>
      <c r="N12" s="30"/>
      <c r="O12" s="31"/>
      <c r="P12" s="32"/>
      <c r="Q12" s="33"/>
    </row>
    <row r="13" spans="1:26" s="152" customFormat="1" ht="35.25" customHeight="1" x14ac:dyDescent="0.3">
      <c r="A13" s="30" t="str">
        <f>'Matriz Nº1'!A13</f>
        <v>1.4</v>
      </c>
      <c r="B13" s="30" t="e">
        <f>IF(AND(A13&gt;0,'Matriz Nº3'!J13="Administrar"),'Matriz Nº3'!B13," ")</f>
        <v>#REF!</v>
      </c>
      <c r="C13" s="115"/>
      <c r="D13" s="5"/>
      <c r="E13" s="5"/>
      <c r="F13" s="6" t="e">
        <f>+IF((VLOOKUP(D13,'Tabla 2-3-4-5'!$B$10:$C$12,2,FALSE)*(VLOOKUP(E13,'Tabla 2-3-4-5'!$B$10:$C$12,2,FALSE)))&lt;3,"BAJO",IF((VLOOKUP(D13,'Tabla 2-3-4-5'!$B$10:$C$12,2,FALSE)*(VLOOKUP(E13,'Tabla 2-3-4-5'!$B$10:$C$12,2,FALSE)))&gt;5,"ALTO","MEDIO"))</f>
        <v>#N/A</v>
      </c>
      <c r="G13" s="30"/>
      <c r="H13" s="30"/>
      <c r="I13" s="30"/>
      <c r="J13" s="30"/>
      <c r="K13" s="30"/>
      <c r="L13" s="30"/>
      <c r="M13" s="30"/>
      <c r="N13" s="30"/>
      <c r="O13" s="31"/>
      <c r="P13" s="32"/>
      <c r="Q13" s="33"/>
    </row>
    <row r="14" spans="1:26" s="152" customFormat="1" ht="35.25" customHeight="1" thickBot="1" x14ac:dyDescent="0.35">
      <c r="A14" s="30" t="str">
        <f>'Matriz Nº1'!A14</f>
        <v>1.5</v>
      </c>
      <c r="B14" s="30" t="e">
        <f>IF(AND(A14&gt;0,'Matriz Nº3'!J14="Administrar"),'Matriz Nº3'!B14," ")</f>
        <v>#N/A</v>
      </c>
      <c r="C14" s="115"/>
      <c r="D14" s="5"/>
      <c r="E14" s="5"/>
      <c r="F14" s="6" t="e">
        <f>+IF((VLOOKUP(D14,'Tabla 2-3-4-5'!$B$10:$C$12,2,FALSE)*(VLOOKUP(E14,'Tabla 2-3-4-5'!$B$10:$C$12,2,FALSE)))&lt;3,"BAJO",IF((VLOOKUP(D14,'Tabla 2-3-4-5'!$B$10:$C$12,2,FALSE)*(VLOOKUP(E14,'Tabla 2-3-4-5'!$B$10:$C$12,2,FALSE)))&gt;5,"ALTO","MEDIO"))</f>
        <v>#N/A</v>
      </c>
      <c r="G14" s="30"/>
      <c r="H14" s="30"/>
      <c r="I14" s="30"/>
      <c r="J14" s="30"/>
      <c r="K14" s="30"/>
      <c r="L14" s="30"/>
      <c r="M14" s="30"/>
      <c r="N14" s="30"/>
      <c r="O14" s="31"/>
      <c r="P14" s="32"/>
      <c r="Q14" s="33"/>
    </row>
    <row r="15" spans="1:26" s="152" customFormat="1" ht="33" customHeight="1" thickBot="1" x14ac:dyDescent="0.35">
      <c r="A15" s="110" t="str">
        <f>'Matriz Nº1'!A15</f>
        <v xml:space="preserve">Objetivo Estratégico: </v>
      </c>
      <c r="B15" s="326" t="str">
        <f>'Matriz Nº1'!B15</f>
        <v>Modernizar la Imprenta Nacional, en un plazo de 5 años; de tal manera que permita la mejora de los niveles de producción con prácticas amigables con el ambiente.</v>
      </c>
      <c r="C15" s="327"/>
      <c r="D15" s="327"/>
      <c r="E15" s="327"/>
      <c r="F15" s="327"/>
      <c r="G15" s="327"/>
      <c r="H15" s="327"/>
      <c r="I15" s="327"/>
      <c r="J15" s="327"/>
      <c r="K15" s="327"/>
      <c r="L15" s="327"/>
      <c r="M15" s="327"/>
      <c r="N15" s="327"/>
      <c r="O15" s="327"/>
      <c r="P15" s="327"/>
      <c r="Q15" s="328"/>
    </row>
    <row r="16" spans="1:26" s="152" customFormat="1" ht="24.75" customHeight="1" x14ac:dyDescent="0.3">
      <c r="A16" s="114" t="str">
        <f>'Matriz Nº1'!A16</f>
        <v>Objetivo táctico</v>
      </c>
      <c r="B16" s="357" t="str">
        <f>'Matriz Nº1'!B16</f>
        <v>2. Contar con  insumos de calidad y el equipo necesarios, para satisfacer la demanda de impresos comerciales</v>
      </c>
      <c r="C16" s="358"/>
      <c r="D16" s="358"/>
      <c r="E16" s="358"/>
      <c r="F16" s="358"/>
      <c r="G16" s="358"/>
      <c r="H16" s="358"/>
      <c r="I16" s="358"/>
      <c r="J16" s="358"/>
      <c r="K16" s="358"/>
      <c r="L16" s="358"/>
      <c r="M16" s="358"/>
      <c r="N16" s="358"/>
      <c r="O16" s="358"/>
      <c r="P16" s="358"/>
      <c r="Q16" s="359"/>
    </row>
    <row r="17" spans="1:17" s="152" customFormat="1" ht="70.8" customHeight="1" x14ac:dyDescent="0.3">
      <c r="A17" s="30">
        <f>'Matriz Nº1'!A17</f>
        <v>2.1</v>
      </c>
      <c r="B17" s="30" t="str">
        <f>IF(AND(A17&gt;0,'Matriz Nº3'!J17="Administrar"),'Matriz Nº3'!B17," ")</f>
        <v xml:space="preserve"> </v>
      </c>
      <c r="C17" s="115"/>
      <c r="D17" s="5"/>
      <c r="E17" s="5"/>
      <c r="F17" s="6" t="e">
        <f>+IF((VLOOKUP(D17,'Tabla 2-3-4-5'!$B$10:$C$12,2,FALSE)*(VLOOKUP(E17,'Tabla 2-3-4-5'!$B$10:$C$12,2,FALSE)))&lt;3,"BAJO",IF((VLOOKUP(D17,'Tabla 2-3-4-5'!$B$10:$C$12,2,FALSE)*(VLOOKUP(E17,'Tabla 2-3-4-5'!$B$10:$C$12,2,FALSE)))&gt;5,"ALTO","MEDIO"))</f>
        <v>#N/A</v>
      </c>
      <c r="G17" s="30"/>
      <c r="H17" s="30"/>
      <c r="I17" s="30"/>
      <c r="J17" s="30"/>
      <c r="K17" s="30"/>
      <c r="L17" s="30"/>
      <c r="M17" s="30"/>
      <c r="N17" s="30"/>
      <c r="O17" s="31"/>
      <c r="P17" s="32"/>
      <c r="Q17" s="33"/>
    </row>
    <row r="18" spans="1:17" s="152" customFormat="1" ht="81" customHeight="1" x14ac:dyDescent="0.3">
      <c r="A18" s="30" t="str">
        <f>'Matriz Nº1'!A18</f>
        <v>2.2</v>
      </c>
      <c r="B18" s="30" t="str">
        <f>IF(AND(A18&gt;0,'Matriz Nº3'!J18="Administrar"),'Matriz Nº3'!B18," ")</f>
        <v xml:space="preserve">R005 Estratégico </v>
      </c>
      <c r="C18" s="30" t="s">
        <v>777</v>
      </c>
      <c r="D18" s="5" t="s">
        <v>30</v>
      </c>
      <c r="E18" s="5" t="s">
        <v>31</v>
      </c>
      <c r="F18" s="6" t="str">
        <f>+IF((VLOOKUP(D18,'Tabla 2-3-4-5'!$B$10:$C$12,2,FALSE)*(VLOOKUP(E18,'Tabla 2-3-4-5'!$B$10:$C$12,2,FALSE)))&lt;3,"BAJO",IF((VLOOKUP(D18,'Tabla 2-3-4-5'!$B$10:$C$12,2,FALSE)*(VLOOKUP(E18,'Tabla 2-3-4-5'!$B$10:$C$12,2,FALSE)))&gt;5,"ALTO","MEDIO"))</f>
        <v>MEDIO</v>
      </c>
      <c r="G18" s="30" t="s">
        <v>47</v>
      </c>
      <c r="H18" s="30" t="s">
        <v>46</v>
      </c>
      <c r="I18" s="30" t="s">
        <v>746</v>
      </c>
      <c r="J18" s="30" t="s">
        <v>746</v>
      </c>
      <c r="K18" s="30" t="s">
        <v>746</v>
      </c>
      <c r="L18" s="30" t="s">
        <v>746</v>
      </c>
      <c r="M18" s="30" t="s">
        <v>778</v>
      </c>
      <c r="N18" s="30"/>
      <c r="O18" s="31" t="s">
        <v>407</v>
      </c>
      <c r="P18" s="32" t="s">
        <v>779</v>
      </c>
      <c r="Q18" s="33" t="s">
        <v>780</v>
      </c>
    </row>
    <row r="19" spans="1:17" s="152" customFormat="1" ht="29.25" customHeight="1" x14ac:dyDescent="0.3">
      <c r="A19" s="30" t="str">
        <f>'Matriz Nº1'!A19</f>
        <v>2.3</v>
      </c>
      <c r="B19" s="30" t="str">
        <f>IF(AND(A19&gt;0,'Matriz Nº3'!J19="Administrar"),'Matriz Nº3'!B19," ")</f>
        <v xml:space="preserve"> </v>
      </c>
      <c r="C19" s="115"/>
      <c r="D19" s="5"/>
      <c r="E19" s="5"/>
      <c r="F19" s="6" t="e">
        <f>+IF((VLOOKUP(D19,'Tabla 2-3-4-5'!$B$10:$C$12,2,FALSE)*(VLOOKUP(E19,'Tabla 2-3-4-5'!$B$10:$C$12,2,FALSE)))&lt;3,"BAJO",IF((VLOOKUP(D19,'Tabla 2-3-4-5'!$B$10:$C$12,2,FALSE)*(VLOOKUP(E19,'Tabla 2-3-4-5'!$B$10:$C$12,2,FALSE)))&gt;5,"ALTO","MEDIO"))</f>
        <v>#N/A</v>
      </c>
      <c r="G19" s="30"/>
      <c r="H19" s="30"/>
      <c r="I19" s="30"/>
      <c r="J19" s="30"/>
      <c r="K19" s="30"/>
      <c r="L19" s="30"/>
      <c r="M19" s="30"/>
      <c r="N19" s="30"/>
      <c r="O19" s="31"/>
      <c r="P19" s="32"/>
      <c r="Q19" s="33"/>
    </row>
    <row r="20" spans="1:17" s="152" customFormat="1" ht="35.25" customHeight="1" x14ac:dyDescent="0.3">
      <c r="A20" s="30" t="str">
        <f>'Matriz Nº1'!A20</f>
        <v>2.4</v>
      </c>
      <c r="B20" s="30" t="e">
        <f>IF(AND(A20&gt;0,'Matriz Nº3'!J20="Administrar"),'Matriz Nº3'!B20," ")</f>
        <v>#N/A</v>
      </c>
      <c r="C20" s="115"/>
      <c r="D20" s="5"/>
      <c r="E20" s="5"/>
      <c r="F20" s="6" t="e">
        <f>+IF((VLOOKUP(D20,'Tabla 2-3-4-5'!$B$10:$C$12,2,FALSE)*(VLOOKUP(E20,'Tabla 2-3-4-5'!$B$10:$C$12,2,FALSE)))&lt;3,"BAJO",IF((VLOOKUP(D20,'Tabla 2-3-4-5'!$B$10:$C$12,2,FALSE)*(VLOOKUP(E20,'Tabla 2-3-4-5'!$B$10:$C$12,2,FALSE)))&gt;5,"ALTO","MEDIO"))</f>
        <v>#N/A</v>
      </c>
      <c r="G20" s="30"/>
      <c r="H20" s="30"/>
      <c r="I20" s="30"/>
      <c r="J20" s="30"/>
      <c r="K20" s="30"/>
      <c r="L20" s="30"/>
      <c r="M20" s="30"/>
      <c r="N20" s="30"/>
      <c r="O20" s="31"/>
      <c r="P20" s="32"/>
      <c r="Q20" s="33"/>
    </row>
    <row r="21" spans="1:17" s="152" customFormat="1" ht="35.25" customHeight="1" thickBot="1" x14ac:dyDescent="0.35">
      <c r="A21" s="30" t="str">
        <f>'Matriz Nº1'!A21</f>
        <v>2.5</v>
      </c>
      <c r="B21" s="30" t="e">
        <f>IF(AND(A21&gt;0,'Matriz Nº3'!J21="Administrar"),'Matriz Nº3'!B21," ")</f>
        <v>#N/A</v>
      </c>
      <c r="C21" s="115"/>
      <c r="D21" s="5"/>
      <c r="E21" s="5"/>
      <c r="F21" s="6" t="e">
        <f>+IF((VLOOKUP(D21,'Tabla 2-3-4-5'!$B$10:$C$12,2,FALSE)*(VLOOKUP(E21,'Tabla 2-3-4-5'!$B$10:$C$12,2,FALSE)))&lt;3,"BAJO",IF((VLOOKUP(D21,'Tabla 2-3-4-5'!$B$10:$C$12,2,FALSE)*(VLOOKUP(E21,'Tabla 2-3-4-5'!$B$10:$C$12,2,FALSE)))&gt;5,"ALTO","MEDIO"))</f>
        <v>#N/A</v>
      </c>
      <c r="G21" s="30"/>
      <c r="H21" s="30"/>
      <c r="I21" s="30"/>
      <c r="J21" s="30"/>
      <c r="K21" s="30"/>
      <c r="L21" s="30"/>
      <c r="M21" s="30"/>
      <c r="N21" s="30"/>
      <c r="O21" s="31"/>
      <c r="P21" s="32"/>
      <c r="Q21" s="33"/>
    </row>
    <row r="22" spans="1:17" s="152" customFormat="1" ht="33" customHeight="1" thickBot="1" x14ac:dyDescent="0.35">
      <c r="A22" s="110" t="str">
        <f>'Matriz Nº1'!A22</f>
        <v xml:space="preserve">Objetivo Estratégico: </v>
      </c>
      <c r="B22" s="326" t="str">
        <f>'Matriz Nº1'!B22</f>
        <v>Modernizar la Imprenta Nacional, en un plazo de 5 años; de tal manera que permita la mejora de los niveles de producción con prácticas amigables con el ambiente.</v>
      </c>
      <c r="C22" s="327"/>
      <c r="D22" s="327"/>
      <c r="E22" s="327"/>
      <c r="F22" s="327"/>
      <c r="G22" s="327"/>
      <c r="H22" s="327"/>
      <c r="I22" s="327"/>
      <c r="J22" s="327"/>
      <c r="K22" s="327"/>
      <c r="L22" s="327"/>
      <c r="M22" s="327"/>
      <c r="N22" s="327"/>
      <c r="O22" s="327"/>
      <c r="P22" s="327"/>
      <c r="Q22" s="328"/>
    </row>
    <row r="23" spans="1:17" s="152" customFormat="1" ht="24.75" customHeight="1" x14ac:dyDescent="0.3">
      <c r="A23" s="114" t="str">
        <f>'Matriz Nº1'!A23</f>
        <v>Objetivo táctico</v>
      </c>
      <c r="B23" s="357" t="str">
        <f>'Matriz Nº1'!B23</f>
        <v>3. Mantener actualizados los contratos de mantenimiento preventivo y los insumos necesarios para que la unidad de Arte y Diseño opere eficientemente.</v>
      </c>
      <c r="C23" s="358"/>
      <c r="D23" s="358"/>
      <c r="E23" s="358"/>
      <c r="F23" s="358"/>
      <c r="G23" s="358"/>
      <c r="H23" s="358"/>
      <c r="I23" s="358"/>
      <c r="J23" s="358"/>
      <c r="K23" s="358"/>
      <c r="L23" s="358"/>
      <c r="M23" s="358"/>
      <c r="N23" s="358"/>
      <c r="O23" s="358"/>
      <c r="P23" s="358"/>
      <c r="Q23" s="359"/>
    </row>
    <row r="24" spans="1:17" s="152" customFormat="1" ht="27.75" customHeight="1" x14ac:dyDescent="0.3">
      <c r="A24" s="30" t="str">
        <f>'Matriz Nº1'!A24</f>
        <v>3.1</v>
      </c>
      <c r="B24" s="30" t="str">
        <f>IF(AND(A24&gt;0,'Matriz Nº3'!J24="Administrar"),'Matriz Nº3'!B24," ")</f>
        <v xml:space="preserve"> </v>
      </c>
      <c r="C24" s="115"/>
      <c r="D24" s="5"/>
      <c r="E24" s="5"/>
      <c r="F24" s="6" t="e">
        <f>+IF((VLOOKUP(D24,'Tabla 2-3-4-5'!$B$10:$C$12,2,FALSE)*(VLOOKUP(E24,'Tabla 2-3-4-5'!$B$10:$C$12,2,FALSE)))&lt;3,"BAJO",IF((VLOOKUP(D24,'Tabla 2-3-4-5'!$B$10:$C$12,2,FALSE)*(VLOOKUP(E24,'Tabla 2-3-4-5'!$B$10:$C$12,2,FALSE)))&gt;5,"ALTO","MEDIO"))</f>
        <v>#N/A</v>
      </c>
      <c r="G24" s="30"/>
      <c r="H24" s="30"/>
      <c r="I24" s="30"/>
      <c r="J24" s="30"/>
      <c r="K24" s="30"/>
      <c r="L24" s="30"/>
      <c r="M24" s="30"/>
      <c r="N24" s="30"/>
      <c r="O24" s="31"/>
      <c r="P24" s="32"/>
      <c r="Q24" s="33"/>
    </row>
    <row r="25" spans="1:17" s="152" customFormat="1" ht="31.5" customHeight="1" x14ac:dyDescent="0.3">
      <c r="A25" s="30" t="str">
        <f>'Matriz Nº1'!A25</f>
        <v>3.2</v>
      </c>
      <c r="B25" s="30" t="str">
        <f>IF(AND(A25&gt;0,'Matriz Nº3'!J25="Administrar"),'Matriz Nº3'!B25," ")</f>
        <v xml:space="preserve"> </v>
      </c>
      <c r="C25" s="115"/>
      <c r="D25" s="5"/>
      <c r="E25" s="5"/>
      <c r="F25" s="6" t="e">
        <f>+IF((VLOOKUP(D25,'Tabla 2-3-4-5'!$B$10:$C$12,2,FALSE)*(VLOOKUP(E25,'Tabla 2-3-4-5'!$B$10:$C$12,2,FALSE)))&lt;3,"BAJO",IF((VLOOKUP(D25,'Tabla 2-3-4-5'!$B$10:$C$12,2,FALSE)*(VLOOKUP(E25,'Tabla 2-3-4-5'!$B$10:$C$12,2,FALSE)))&gt;5,"ALTO","MEDIO"))</f>
        <v>#N/A</v>
      </c>
      <c r="G25" s="30"/>
      <c r="H25" s="30"/>
      <c r="I25" s="30"/>
      <c r="J25" s="30"/>
      <c r="K25" s="30"/>
      <c r="L25" s="30"/>
      <c r="M25" s="30"/>
      <c r="N25" s="30"/>
      <c r="O25" s="31"/>
      <c r="P25" s="32"/>
      <c r="Q25" s="33"/>
    </row>
    <row r="26" spans="1:17" s="152" customFormat="1" ht="29.25" customHeight="1" x14ac:dyDescent="0.3">
      <c r="A26" s="30" t="str">
        <f>'Matriz Nº1'!A26</f>
        <v>3.3</v>
      </c>
      <c r="B26" s="30" t="e">
        <f>IF(AND(A26&gt;0,'Matriz Nº3'!J26="Administrar"),'Matriz Nº3'!B26," ")</f>
        <v>#N/A</v>
      </c>
      <c r="C26" s="115"/>
      <c r="D26" s="5"/>
      <c r="E26" s="5"/>
      <c r="F26" s="6" t="e">
        <f>+IF((VLOOKUP(D26,'Tabla 2-3-4-5'!$B$10:$C$12,2,FALSE)*(VLOOKUP(E26,'Tabla 2-3-4-5'!$B$10:$C$12,2,FALSE)))&lt;3,"BAJO",IF((VLOOKUP(D26,'Tabla 2-3-4-5'!$B$10:$C$12,2,FALSE)*(VLOOKUP(E26,'Tabla 2-3-4-5'!$B$10:$C$12,2,FALSE)))&gt;5,"ALTO","MEDIO"))</f>
        <v>#N/A</v>
      </c>
      <c r="G26" s="30"/>
      <c r="H26" s="30"/>
      <c r="I26" s="30"/>
      <c r="J26" s="30"/>
      <c r="K26" s="30"/>
      <c r="L26" s="30"/>
      <c r="M26" s="30"/>
      <c r="N26" s="30"/>
      <c r="O26" s="31"/>
      <c r="P26" s="32"/>
      <c r="Q26" s="33"/>
    </row>
    <row r="27" spans="1:17" s="152" customFormat="1" ht="35.25" customHeight="1" x14ac:dyDescent="0.3">
      <c r="A27" s="30" t="str">
        <f>'Matriz Nº1'!A27</f>
        <v>3.4</v>
      </c>
      <c r="B27" s="30" t="e">
        <f>IF(AND(A27&gt;0,'Matriz Nº3'!J27="Administrar"),'Matriz Nº3'!B27," ")</f>
        <v>#N/A</v>
      </c>
      <c r="C27" s="115"/>
      <c r="D27" s="5"/>
      <c r="E27" s="5"/>
      <c r="F27" s="6" t="e">
        <f>+IF((VLOOKUP(D27,'Tabla 2-3-4-5'!$B$10:$C$12,2,FALSE)*(VLOOKUP(E27,'Tabla 2-3-4-5'!$B$10:$C$12,2,FALSE)))&lt;3,"BAJO",IF((VLOOKUP(D27,'Tabla 2-3-4-5'!$B$10:$C$12,2,FALSE)*(VLOOKUP(E27,'Tabla 2-3-4-5'!$B$10:$C$12,2,FALSE)))&gt;5,"ALTO","MEDIO"))</f>
        <v>#N/A</v>
      </c>
      <c r="G27" s="30"/>
      <c r="H27" s="30"/>
      <c r="I27" s="30"/>
      <c r="J27" s="30"/>
      <c r="K27" s="30"/>
      <c r="L27" s="30"/>
      <c r="M27" s="30"/>
      <c r="N27" s="30"/>
      <c r="O27" s="31"/>
      <c r="P27" s="32"/>
      <c r="Q27" s="33"/>
    </row>
    <row r="28" spans="1:17" s="152" customFormat="1" ht="35.25" customHeight="1" thickBot="1" x14ac:dyDescent="0.35">
      <c r="A28" s="30" t="str">
        <f>'Matriz Nº1'!A28</f>
        <v>3.5</v>
      </c>
      <c r="B28" s="30" t="e">
        <f>IF(AND(A28&gt;0,'Matriz Nº3'!J28="Administrar"),'Matriz Nº3'!B28," ")</f>
        <v>#N/A</v>
      </c>
      <c r="C28" s="115"/>
      <c r="D28" s="5"/>
      <c r="E28" s="5"/>
      <c r="F28" s="6" t="e">
        <f>+IF((VLOOKUP(D28,'Tabla 2-3-4-5'!$B$10:$C$12,2,FALSE)*(VLOOKUP(E28,'Tabla 2-3-4-5'!$B$10:$C$12,2,FALSE)))&lt;3,"BAJO",IF((VLOOKUP(D28,'Tabla 2-3-4-5'!$B$10:$C$12,2,FALSE)*(VLOOKUP(E28,'Tabla 2-3-4-5'!$B$10:$C$12,2,FALSE)))&gt;5,"ALTO","MEDIO"))</f>
        <v>#N/A</v>
      </c>
      <c r="G28" s="30"/>
      <c r="H28" s="30"/>
      <c r="I28" s="30"/>
      <c r="J28" s="30"/>
      <c r="K28" s="30"/>
      <c r="L28" s="30"/>
      <c r="M28" s="30"/>
      <c r="N28" s="30"/>
      <c r="O28" s="31"/>
      <c r="P28" s="32"/>
      <c r="Q28" s="33"/>
    </row>
    <row r="29" spans="1:17" s="152" customFormat="1" ht="33" customHeight="1" thickBot="1" x14ac:dyDescent="0.35">
      <c r="A29" s="110" t="str">
        <f>'Matriz Nº1'!A29</f>
        <v xml:space="preserve">Objetivo Estratégico: </v>
      </c>
      <c r="B29" s="326" t="str">
        <f>'Matriz Nº1'!B29</f>
        <v>Modernizar la Imprenta Nacional, en un plazo de 5 años; de tal manera que permita la mejora de los niveles de producción con prácticas amigables con el ambiente.</v>
      </c>
      <c r="C29" s="327"/>
      <c r="D29" s="327"/>
      <c r="E29" s="327"/>
      <c r="F29" s="327"/>
      <c r="G29" s="327"/>
      <c r="H29" s="327"/>
      <c r="I29" s="327"/>
      <c r="J29" s="327"/>
      <c r="K29" s="327"/>
      <c r="L29" s="327"/>
      <c r="M29" s="327"/>
      <c r="N29" s="327"/>
      <c r="O29" s="327"/>
      <c r="P29" s="327"/>
      <c r="Q29" s="328"/>
    </row>
    <row r="30" spans="1:17" s="152" customFormat="1" ht="24.75" customHeight="1" x14ac:dyDescent="0.3">
      <c r="A30" s="114" t="str">
        <f>'Matriz Nº1'!A30</f>
        <v>Objetivo táctico</v>
      </c>
      <c r="B30" s="357" t="str">
        <f>'Matriz Nº1'!B30</f>
        <v>4. Mantener actualizados los contratos de mantenimiento preventivo y los insumos necesarios para que la unidad de Fotomecánica, opere eficientemente.</v>
      </c>
      <c r="C30" s="358"/>
      <c r="D30" s="358"/>
      <c r="E30" s="358"/>
      <c r="F30" s="358"/>
      <c r="G30" s="358"/>
      <c r="H30" s="358"/>
      <c r="I30" s="358"/>
      <c r="J30" s="358"/>
      <c r="K30" s="358"/>
      <c r="L30" s="358"/>
      <c r="M30" s="358"/>
      <c r="N30" s="358"/>
      <c r="O30" s="358"/>
      <c r="P30" s="358"/>
      <c r="Q30" s="359"/>
    </row>
    <row r="31" spans="1:17" s="152" customFormat="1" ht="31.8" customHeight="1" x14ac:dyDescent="0.3">
      <c r="A31" s="30">
        <f>'Matriz Nº1'!A31</f>
        <v>4.0999999999999996</v>
      </c>
      <c r="B31" s="30" t="str">
        <f>IF(AND(A31&gt;0,'Matriz Nº3'!J31="Administrar"),'Matriz Nº3'!B31," ")</f>
        <v xml:space="preserve"> </v>
      </c>
      <c r="C31" s="115"/>
      <c r="D31" s="5"/>
      <c r="E31" s="5"/>
      <c r="F31" s="6" t="e">
        <f>+IF((VLOOKUP(D31,'Tabla 2-3-4-5'!$B$10:$C$12,2,FALSE)*(VLOOKUP(E31,'Tabla 2-3-4-5'!$B$10:$C$12,2,FALSE)))&lt;3,"BAJO",IF((VLOOKUP(D31,'Tabla 2-3-4-5'!$B$10:$C$12,2,FALSE)*(VLOOKUP(E31,'Tabla 2-3-4-5'!$B$10:$C$12,2,FALSE)))&gt;5,"ALTO","MEDIO"))</f>
        <v>#N/A</v>
      </c>
      <c r="G31" s="30"/>
      <c r="H31" s="30"/>
      <c r="I31" s="30"/>
      <c r="J31" s="30"/>
      <c r="K31" s="30"/>
      <c r="L31" s="30"/>
      <c r="M31" s="30"/>
      <c r="N31" s="30"/>
      <c r="O31" s="31"/>
      <c r="P31" s="32"/>
      <c r="Q31" s="33"/>
    </row>
    <row r="32" spans="1:17" s="152" customFormat="1" ht="31.5" customHeight="1" x14ac:dyDescent="0.3">
      <c r="A32" s="30" t="str">
        <f>'Matriz Nº1'!A32</f>
        <v>4.2</v>
      </c>
      <c r="B32" s="30" t="str">
        <f>IF(AND(A32&gt;0,'Matriz Nº3'!J32="Administrar"),'Matriz Nº3'!B32," ")</f>
        <v xml:space="preserve"> </v>
      </c>
      <c r="C32" s="115"/>
      <c r="D32" s="5"/>
      <c r="E32" s="5"/>
      <c r="F32" s="6" t="e">
        <f>+IF((VLOOKUP(D32,'Tabla 2-3-4-5'!$B$10:$C$12,2,FALSE)*(VLOOKUP(E32,'Tabla 2-3-4-5'!$B$10:$C$12,2,FALSE)))&lt;3,"BAJO",IF((VLOOKUP(D32,'Tabla 2-3-4-5'!$B$10:$C$12,2,FALSE)*(VLOOKUP(E32,'Tabla 2-3-4-5'!$B$10:$C$12,2,FALSE)))&gt;5,"ALTO","MEDIO"))</f>
        <v>#N/A</v>
      </c>
      <c r="G32" s="30"/>
      <c r="H32" s="30"/>
      <c r="I32" s="30"/>
      <c r="J32" s="30"/>
      <c r="K32" s="30"/>
      <c r="L32" s="30"/>
      <c r="M32" s="30"/>
      <c r="N32" s="30"/>
      <c r="O32" s="31"/>
      <c r="P32" s="32"/>
      <c r="Q32" s="33"/>
    </row>
    <row r="33" spans="1:17" s="152" customFormat="1" ht="29.25" customHeight="1" x14ac:dyDescent="0.3">
      <c r="A33" s="30" t="str">
        <f>'Matriz Nº1'!A33</f>
        <v>4.3</v>
      </c>
      <c r="B33" s="30" t="str">
        <f>IF(AND(A33&gt;0,'Matriz Nº3'!J33="Administrar"),'Matriz Nº3'!B33," ")</f>
        <v xml:space="preserve"> </v>
      </c>
      <c r="C33" s="115"/>
      <c r="D33" s="5"/>
      <c r="E33" s="5"/>
      <c r="F33" s="6" t="e">
        <f>+IF((VLOOKUP(D33,'Tabla 2-3-4-5'!$B$10:$C$12,2,FALSE)*(VLOOKUP(E33,'Tabla 2-3-4-5'!$B$10:$C$12,2,FALSE)))&lt;3,"BAJO",IF((VLOOKUP(D33,'Tabla 2-3-4-5'!$B$10:$C$12,2,FALSE)*(VLOOKUP(E33,'Tabla 2-3-4-5'!$B$10:$C$12,2,FALSE)))&gt;5,"ALTO","MEDIO"))</f>
        <v>#N/A</v>
      </c>
      <c r="G33" s="30"/>
      <c r="H33" s="30"/>
      <c r="I33" s="30"/>
      <c r="J33" s="30"/>
      <c r="K33" s="30"/>
      <c r="L33" s="30"/>
      <c r="M33" s="30"/>
      <c r="N33" s="30"/>
      <c r="O33" s="31"/>
      <c r="P33" s="32"/>
      <c r="Q33" s="33"/>
    </row>
    <row r="34" spans="1:17" s="152" customFormat="1" ht="35.25" customHeight="1" x14ac:dyDescent="0.3">
      <c r="A34" s="30" t="str">
        <f>'Matriz Nº1'!A34</f>
        <v>4.4</v>
      </c>
      <c r="B34" s="30" t="e">
        <f>IF(AND(A34&gt;0,'Matriz Nº3'!J34="Administrar"),'Matriz Nº3'!B34," ")</f>
        <v>#N/A</v>
      </c>
      <c r="C34" s="115"/>
      <c r="D34" s="5"/>
      <c r="E34" s="5"/>
      <c r="F34" s="6" t="e">
        <f>+IF((VLOOKUP(D34,'Tabla 2-3-4-5'!$B$10:$C$12,2,FALSE)*(VLOOKUP(E34,'Tabla 2-3-4-5'!$B$10:$C$12,2,FALSE)))&lt;3,"BAJO",IF((VLOOKUP(D34,'Tabla 2-3-4-5'!$B$10:$C$12,2,FALSE)*(VLOOKUP(E34,'Tabla 2-3-4-5'!$B$10:$C$12,2,FALSE)))&gt;5,"ALTO","MEDIO"))</f>
        <v>#N/A</v>
      </c>
      <c r="G34" s="30"/>
      <c r="H34" s="30"/>
      <c r="I34" s="30"/>
      <c r="J34" s="30"/>
      <c r="K34" s="30"/>
      <c r="L34" s="30"/>
      <c r="M34" s="30"/>
      <c r="N34" s="30"/>
      <c r="O34" s="31"/>
      <c r="P34" s="32"/>
      <c r="Q34" s="33"/>
    </row>
    <row r="35" spans="1:17" s="152" customFormat="1" ht="35.25" customHeight="1" thickBot="1" x14ac:dyDescent="0.35">
      <c r="A35" s="30" t="str">
        <f>'Matriz Nº1'!A35</f>
        <v>4.5</v>
      </c>
      <c r="B35" s="30" t="e">
        <f>IF(AND(A35&gt;0,'Matriz Nº3'!J35="Administrar"),'Matriz Nº3'!B35," ")</f>
        <v>#N/A</v>
      </c>
      <c r="C35" s="115"/>
      <c r="D35" s="5"/>
      <c r="E35" s="5"/>
      <c r="F35" s="6" t="e">
        <f>+IF((VLOOKUP(D35,'Tabla 2-3-4-5'!$B$10:$C$12,2,FALSE)*(VLOOKUP(E35,'Tabla 2-3-4-5'!$B$10:$C$12,2,FALSE)))&lt;3,"BAJO",IF((VLOOKUP(D35,'Tabla 2-3-4-5'!$B$10:$C$12,2,FALSE)*(VLOOKUP(E35,'Tabla 2-3-4-5'!$B$10:$C$12,2,FALSE)))&gt;5,"ALTO","MEDIO"))</f>
        <v>#N/A</v>
      </c>
      <c r="G35" s="30"/>
      <c r="H35" s="30"/>
      <c r="I35" s="30"/>
      <c r="J35" s="30"/>
      <c r="K35" s="30"/>
      <c r="L35" s="30"/>
      <c r="M35" s="30"/>
      <c r="N35" s="30"/>
      <c r="O35" s="31"/>
      <c r="P35" s="32"/>
      <c r="Q35" s="33"/>
    </row>
    <row r="36" spans="1:17" s="152" customFormat="1" ht="33" customHeight="1" thickBot="1" x14ac:dyDescent="0.35">
      <c r="A36" s="110" t="str">
        <f>'Matriz Nº1'!A36</f>
        <v xml:space="preserve">Objetivo Estratégico: </v>
      </c>
      <c r="B36" s="326" t="str">
        <f>'Matriz Nº1'!B36</f>
        <v>Modernizar la Imprenta Nacional, en un plazo de 5 años; de tal manera que permita la mejora de los niveles de producción con prácticas amigables con el ambiente.</v>
      </c>
      <c r="C36" s="327"/>
      <c r="D36" s="327"/>
      <c r="E36" s="327"/>
      <c r="F36" s="327"/>
      <c r="G36" s="327"/>
      <c r="H36" s="327"/>
      <c r="I36" s="327"/>
      <c r="J36" s="327"/>
      <c r="K36" s="327"/>
      <c r="L36" s="327"/>
      <c r="M36" s="327"/>
      <c r="N36" s="327"/>
      <c r="O36" s="327"/>
      <c r="P36" s="327"/>
      <c r="Q36" s="328"/>
    </row>
    <row r="37" spans="1:17" s="152" customFormat="1" ht="24.75" customHeight="1" x14ac:dyDescent="0.3">
      <c r="A37" s="114" t="str">
        <f>'Matriz Nº1'!A37</f>
        <v>Objetivo táctico</v>
      </c>
      <c r="B37" s="357" t="str">
        <f>'Matriz Nº1'!B37</f>
        <v>5. Mantener actualizados los contratos de mantenimiento preventivo y los insumos necesarios para que la unidad de Litografía, opere eficientemente.</v>
      </c>
      <c r="C37" s="358"/>
      <c r="D37" s="358"/>
      <c r="E37" s="358"/>
      <c r="F37" s="358"/>
      <c r="G37" s="358"/>
      <c r="H37" s="358"/>
      <c r="I37" s="358"/>
      <c r="J37" s="358"/>
      <c r="K37" s="358"/>
      <c r="L37" s="358"/>
      <c r="M37" s="358"/>
      <c r="N37" s="358"/>
      <c r="O37" s="358"/>
      <c r="P37" s="358"/>
      <c r="Q37" s="359"/>
    </row>
    <row r="38" spans="1:17" s="152" customFormat="1" ht="57" customHeight="1" x14ac:dyDescent="0.3">
      <c r="A38" s="30">
        <f>'Matriz Nº1'!A38</f>
        <v>5.0999999999999996</v>
      </c>
      <c r="B38" s="30" t="str">
        <f>IF(AND(A38&gt;0,'Matriz Nº3'!J38="Administrar"),'Matriz Nº3'!B38," ")</f>
        <v xml:space="preserve"> </v>
      </c>
      <c r="C38" s="115"/>
      <c r="D38" s="5"/>
      <c r="E38" s="5"/>
      <c r="F38" s="6" t="e">
        <f>+IF((VLOOKUP(D38,'Tabla 2-3-4-5'!$B$10:$C$12,2,FALSE)*(VLOOKUP(E38,'Tabla 2-3-4-5'!$B$10:$C$12,2,FALSE)))&lt;3,"BAJO",IF((VLOOKUP(D38,'Tabla 2-3-4-5'!$B$10:$C$12,2,FALSE)*(VLOOKUP(E38,'Tabla 2-3-4-5'!$B$10:$C$12,2,FALSE)))&gt;5,"ALTO","MEDIO"))</f>
        <v>#N/A</v>
      </c>
      <c r="G38" s="30"/>
      <c r="H38" s="30"/>
      <c r="I38" s="30"/>
      <c r="J38" s="30"/>
      <c r="K38" s="30"/>
      <c r="L38" s="30"/>
      <c r="M38" s="30"/>
      <c r="N38" s="30"/>
      <c r="O38" s="31"/>
      <c r="P38" s="32"/>
      <c r="Q38" s="33"/>
    </row>
    <row r="39" spans="1:17" s="152" customFormat="1" ht="31.5" customHeight="1" x14ac:dyDescent="0.3">
      <c r="A39" s="30" t="str">
        <f>'Matriz Nº1'!A39</f>
        <v>5.2</v>
      </c>
      <c r="B39" s="30" t="str">
        <f>IF(AND(A39&gt;0,'Matriz Nº3'!J39="Administrar"),'Matriz Nº3'!B39," ")</f>
        <v xml:space="preserve"> </v>
      </c>
      <c r="C39" s="115"/>
      <c r="D39" s="5"/>
      <c r="E39" s="5"/>
      <c r="F39" s="6" t="e">
        <f>+IF((VLOOKUP(D39,'Tabla 2-3-4-5'!$B$10:$C$12,2,FALSE)*(VLOOKUP(E39,'Tabla 2-3-4-5'!$B$10:$C$12,2,FALSE)))&lt;3,"BAJO",IF((VLOOKUP(D39,'Tabla 2-3-4-5'!$B$10:$C$12,2,FALSE)*(VLOOKUP(E39,'Tabla 2-3-4-5'!$B$10:$C$12,2,FALSE)))&gt;5,"ALTO","MEDIO"))</f>
        <v>#N/A</v>
      </c>
      <c r="G39" s="30"/>
      <c r="H39" s="30"/>
      <c r="I39" s="30"/>
      <c r="J39" s="30"/>
      <c r="K39" s="30"/>
      <c r="L39" s="30"/>
      <c r="M39" s="30"/>
      <c r="N39" s="30"/>
      <c r="O39" s="31"/>
      <c r="P39" s="32"/>
      <c r="Q39" s="33"/>
    </row>
    <row r="40" spans="1:17" s="152" customFormat="1" ht="29.25" customHeight="1" x14ac:dyDescent="0.3">
      <c r="A40" s="30" t="str">
        <f>'Matriz Nº1'!A40</f>
        <v>5.3</v>
      </c>
      <c r="B40" s="30" t="str">
        <f>IF(AND(A40&gt;0,'Matriz Nº3'!J40="Administrar"),'Matriz Nº3'!B40," ")</f>
        <v xml:space="preserve"> </v>
      </c>
      <c r="C40" s="115"/>
      <c r="D40" s="5"/>
      <c r="E40" s="5"/>
      <c r="F40" s="6" t="e">
        <f>+IF((VLOOKUP(D40,'Tabla 2-3-4-5'!$B$10:$C$12,2,FALSE)*(VLOOKUP(E40,'Tabla 2-3-4-5'!$B$10:$C$12,2,FALSE)))&lt;3,"BAJO",IF((VLOOKUP(D40,'Tabla 2-3-4-5'!$B$10:$C$12,2,FALSE)*(VLOOKUP(E40,'Tabla 2-3-4-5'!$B$10:$C$12,2,FALSE)))&gt;5,"ALTO","MEDIO"))</f>
        <v>#N/A</v>
      </c>
      <c r="G40" s="30"/>
      <c r="H40" s="30"/>
      <c r="I40" s="30"/>
      <c r="J40" s="30"/>
      <c r="K40" s="30"/>
      <c r="L40" s="30"/>
      <c r="M40" s="30"/>
      <c r="N40" s="30"/>
      <c r="O40" s="31"/>
      <c r="P40" s="32"/>
      <c r="Q40" s="33"/>
    </row>
    <row r="41" spans="1:17" s="152" customFormat="1" ht="35.25" customHeight="1" x14ac:dyDescent="0.3">
      <c r="A41" s="30" t="str">
        <f>'Matriz Nº1'!A41</f>
        <v>5.4</v>
      </c>
      <c r="B41" s="30" t="str">
        <f>IF(AND(A41&gt;0,'Matriz Nº3'!J41="Administrar"),'Matriz Nº3'!B41," ")</f>
        <v xml:space="preserve"> </v>
      </c>
      <c r="C41" s="115"/>
      <c r="D41" s="5"/>
      <c r="E41" s="5"/>
      <c r="F41" s="6" t="e">
        <f>+IF((VLOOKUP(D41,'Tabla 2-3-4-5'!$B$10:$C$12,2,FALSE)*(VLOOKUP(E41,'Tabla 2-3-4-5'!$B$10:$C$12,2,FALSE)))&lt;3,"BAJO",IF((VLOOKUP(D41,'Tabla 2-3-4-5'!$B$10:$C$12,2,FALSE)*(VLOOKUP(E41,'Tabla 2-3-4-5'!$B$10:$C$12,2,FALSE)))&gt;5,"ALTO","MEDIO"))</f>
        <v>#N/A</v>
      </c>
      <c r="G41" s="30"/>
      <c r="H41" s="30"/>
      <c r="I41" s="30"/>
      <c r="J41" s="30"/>
      <c r="K41" s="30"/>
      <c r="L41" s="30"/>
      <c r="M41" s="30"/>
      <c r="N41" s="30"/>
      <c r="O41" s="31"/>
      <c r="P41" s="32"/>
      <c r="Q41" s="33"/>
    </row>
    <row r="42" spans="1:17" s="152" customFormat="1" ht="35.25" customHeight="1" thickBot="1" x14ac:dyDescent="0.35">
      <c r="A42" s="30" t="str">
        <f>'Matriz Nº1'!A42</f>
        <v>5.5</v>
      </c>
      <c r="B42" s="30" t="e">
        <f>IF(AND(A42&gt;0,'Matriz Nº3'!J42="Administrar"),'Matriz Nº3'!B42," ")</f>
        <v>#N/A</v>
      </c>
      <c r="C42" s="115"/>
      <c r="D42" s="5"/>
      <c r="E42" s="5"/>
      <c r="F42" s="6" t="e">
        <f>+IF((VLOOKUP(D42,'Tabla 2-3-4-5'!$B$10:$C$12,2,FALSE)*(VLOOKUP(E42,'Tabla 2-3-4-5'!$B$10:$C$12,2,FALSE)))&lt;3,"BAJO",IF((VLOOKUP(D42,'Tabla 2-3-4-5'!$B$10:$C$12,2,FALSE)*(VLOOKUP(E42,'Tabla 2-3-4-5'!$B$10:$C$12,2,FALSE)))&gt;5,"ALTO","MEDIO"))</f>
        <v>#N/A</v>
      </c>
      <c r="G42" s="30"/>
      <c r="H42" s="30"/>
      <c r="I42" s="30"/>
      <c r="J42" s="30"/>
      <c r="K42" s="30"/>
      <c r="L42" s="30"/>
      <c r="M42" s="30"/>
      <c r="N42" s="30"/>
      <c r="O42" s="31"/>
      <c r="P42" s="32"/>
      <c r="Q42" s="33"/>
    </row>
    <row r="43" spans="1:17" s="152" customFormat="1" ht="33" customHeight="1" thickBot="1" x14ac:dyDescent="0.35">
      <c r="A43" s="110" t="str">
        <f>'Matriz Nº1'!A43</f>
        <v xml:space="preserve">Objetivo Estratégico: </v>
      </c>
      <c r="B43" s="326" t="str">
        <f>'Matriz Nº1'!B43</f>
        <v>Modernizar la Imprenta Nacional, en un plazo de 5 años; de tal manera que permita la mejora de los niveles de producción con prácticas amigables con el ambiente.</v>
      </c>
      <c r="C43" s="327"/>
      <c r="D43" s="327"/>
      <c r="E43" s="327"/>
      <c r="F43" s="327"/>
      <c r="G43" s="327"/>
      <c r="H43" s="327"/>
      <c r="I43" s="327"/>
      <c r="J43" s="327"/>
      <c r="K43" s="327"/>
      <c r="L43" s="327"/>
      <c r="M43" s="327"/>
      <c r="N43" s="327"/>
      <c r="O43" s="327"/>
      <c r="P43" s="327"/>
      <c r="Q43" s="328"/>
    </row>
    <row r="44" spans="1:17" s="152" customFormat="1" ht="24.75" customHeight="1" x14ac:dyDescent="0.3">
      <c r="A44" s="114" t="str">
        <f>'Matriz Nº1'!A44</f>
        <v>Objetivo táctico</v>
      </c>
      <c r="B44" s="357" t="str">
        <f>'Matriz Nº1'!B44</f>
        <v>6. Mantener actualizados los contratos de mantenimiento preventivo y los insumos necesarios para que la unidad de Encuadernación, opere eficientemente.</v>
      </c>
      <c r="C44" s="358"/>
      <c r="D44" s="358"/>
      <c r="E44" s="358"/>
      <c r="F44" s="358"/>
      <c r="G44" s="358"/>
      <c r="H44" s="358"/>
      <c r="I44" s="358"/>
      <c r="J44" s="358"/>
      <c r="K44" s="358"/>
      <c r="L44" s="358"/>
      <c r="M44" s="358"/>
      <c r="N44" s="358"/>
      <c r="O44" s="358"/>
      <c r="P44" s="358"/>
      <c r="Q44" s="359"/>
    </row>
    <row r="45" spans="1:17" s="152" customFormat="1" ht="83.4" customHeight="1" x14ac:dyDescent="0.3">
      <c r="A45" s="30">
        <f>'Matriz Nº1'!A45</f>
        <v>6.1</v>
      </c>
      <c r="B45" s="30" t="str">
        <f>IF(AND(A45&gt;0,'Matriz Nº3'!J45="Administrar"),'Matriz Nº3'!B45," ")</f>
        <v xml:space="preserve"> </v>
      </c>
      <c r="C45" s="115"/>
      <c r="D45" s="5"/>
      <c r="E45" s="5"/>
      <c r="F45" s="6" t="e">
        <f>+IF((VLOOKUP(D45,'Tabla 2-3-4-5'!$B$10:$C$12,2,FALSE)*(VLOOKUP(E45,'Tabla 2-3-4-5'!$B$10:$C$12,2,FALSE)))&lt;3,"BAJO",IF((VLOOKUP(D45,'Tabla 2-3-4-5'!$B$10:$C$12,2,FALSE)*(VLOOKUP(E45,'Tabla 2-3-4-5'!$B$10:$C$12,2,FALSE)))&gt;5,"ALTO","MEDIO"))</f>
        <v>#N/A</v>
      </c>
      <c r="G45" s="30"/>
      <c r="H45" s="30"/>
      <c r="I45" s="30"/>
      <c r="J45" s="30"/>
      <c r="K45" s="30"/>
      <c r="L45" s="30"/>
      <c r="M45" s="30"/>
      <c r="N45" s="30"/>
      <c r="O45" s="31"/>
      <c r="P45" s="32"/>
      <c r="Q45" s="33"/>
    </row>
    <row r="46" spans="1:17" s="152" customFormat="1" ht="81" customHeight="1" x14ac:dyDescent="0.3">
      <c r="A46" s="30" t="str">
        <f>'Matriz Nº1'!A46</f>
        <v>6.2</v>
      </c>
      <c r="B46" s="30" t="str">
        <f>IF(AND(A46&gt;0,'Matriz Nº3'!J46="Administrar"),'Matriz Nº3'!B46," ")</f>
        <v xml:space="preserve">R005 Estratégico </v>
      </c>
      <c r="C46" s="30" t="s">
        <v>777</v>
      </c>
      <c r="D46" s="5" t="s">
        <v>30</v>
      </c>
      <c r="E46" s="5" t="s">
        <v>31</v>
      </c>
      <c r="F46" s="6" t="str">
        <f>+IF((VLOOKUP(D46,'Tabla 2-3-4-5'!$B$10:$C$12,2,FALSE)*(VLOOKUP(E46,'Tabla 2-3-4-5'!$B$10:$C$12,2,FALSE)))&lt;3,"BAJO",IF((VLOOKUP(D46,'Tabla 2-3-4-5'!$B$10:$C$12,2,FALSE)*(VLOOKUP(E46,'Tabla 2-3-4-5'!$B$10:$C$12,2,FALSE)))&gt;5,"ALTO","MEDIO"))</f>
        <v>MEDIO</v>
      </c>
      <c r="G46" s="30" t="s">
        <v>47</v>
      </c>
      <c r="H46" s="30" t="s">
        <v>46</v>
      </c>
      <c r="I46" s="30" t="s">
        <v>746</v>
      </c>
      <c r="J46" s="30" t="s">
        <v>746</v>
      </c>
      <c r="K46" s="30" t="s">
        <v>746</v>
      </c>
      <c r="L46" s="30" t="s">
        <v>746</v>
      </c>
      <c r="M46" s="30" t="s">
        <v>778</v>
      </c>
      <c r="N46" s="30"/>
      <c r="O46" s="31" t="s">
        <v>407</v>
      </c>
      <c r="P46" s="32" t="s">
        <v>779</v>
      </c>
      <c r="Q46" s="33" t="s">
        <v>780</v>
      </c>
    </row>
    <row r="47" spans="1:17" s="152" customFormat="1" ht="29.25" customHeight="1" x14ac:dyDescent="0.3">
      <c r="A47" s="30" t="str">
        <f>'Matriz Nº1'!A47</f>
        <v>6.3</v>
      </c>
      <c r="B47" s="30" t="str">
        <f>IF(AND(A47&gt;0,'Matriz Nº3'!J47="Administrar"),'Matriz Nº3'!B47," ")</f>
        <v xml:space="preserve"> </v>
      </c>
      <c r="C47" s="115"/>
      <c r="D47" s="5"/>
      <c r="E47" s="5"/>
      <c r="F47" s="6" t="e">
        <f>+IF((VLOOKUP(D47,'Tabla 2-3-4-5'!$B$10:$C$12,2,FALSE)*(VLOOKUP(E47,'Tabla 2-3-4-5'!$B$10:$C$12,2,FALSE)))&lt;3,"BAJO",IF((VLOOKUP(D47,'Tabla 2-3-4-5'!$B$10:$C$12,2,FALSE)*(VLOOKUP(E47,'Tabla 2-3-4-5'!$B$10:$C$12,2,FALSE)))&gt;5,"ALTO","MEDIO"))</f>
        <v>#N/A</v>
      </c>
      <c r="G47" s="30"/>
      <c r="H47" s="30"/>
      <c r="I47" s="30"/>
      <c r="J47" s="30"/>
      <c r="K47" s="30"/>
      <c r="L47" s="30"/>
      <c r="M47" s="30"/>
      <c r="N47" s="30"/>
      <c r="O47" s="31"/>
      <c r="P47" s="32"/>
      <c r="Q47" s="33"/>
    </row>
    <row r="48" spans="1:17" s="152" customFormat="1" ht="74.400000000000006" customHeight="1" x14ac:dyDescent="0.3">
      <c r="A48" s="30" t="str">
        <f>'Matriz Nº1'!A48</f>
        <v>6.4</v>
      </c>
      <c r="B48" s="30" t="s">
        <v>784</v>
      </c>
      <c r="C48" s="30" t="s">
        <v>777</v>
      </c>
      <c r="D48" s="5" t="s">
        <v>30</v>
      </c>
      <c r="E48" s="5" t="s">
        <v>31</v>
      </c>
      <c r="F48" s="6" t="str">
        <f>+IF((VLOOKUP(D48,'Tabla 2-3-4-5'!$B$10:$C$12,2,FALSE)*(VLOOKUP(E48,'Tabla 2-3-4-5'!$B$10:$C$12,2,FALSE)))&lt;3,"BAJO",IF((VLOOKUP(D48,'Tabla 2-3-4-5'!$B$10:$C$12,2,FALSE)*(VLOOKUP(E48,'Tabla 2-3-4-5'!$B$10:$C$12,2,FALSE)))&gt;5,"ALTO","MEDIO"))</f>
        <v>MEDIO</v>
      </c>
      <c r="G48" s="30" t="s">
        <v>47</v>
      </c>
      <c r="H48" s="30" t="s">
        <v>46</v>
      </c>
      <c r="I48" s="30" t="s">
        <v>746</v>
      </c>
      <c r="J48" s="30" t="s">
        <v>746</v>
      </c>
      <c r="K48" s="30" t="s">
        <v>746</v>
      </c>
      <c r="L48" s="30" t="s">
        <v>746</v>
      </c>
      <c r="M48" s="30" t="s">
        <v>778</v>
      </c>
      <c r="N48" s="30"/>
      <c r="O48" s="31" t="s">
        <v>407</v>
      </c>
      <c r="P48" s="32" t="s">
        <v>779</v>
      </c>
      <c r="Q48" s="33" t="s">
        <v>780</v>
      </c>
    </row>
    <row r="49" spans="1:17" s="152" customFormat="1" ht="35.25" customHeight="1" thickBot="1" x14ac:dyDescent="0.35">
      <c r="A49" s="30" t="str">
        <f>'Matriz Nº1'!A49</f>
        <v>6.5</v>
      </c>
      <c r="B49" s="30" t="e">
        <f>IF(AND(A49&gt;0,'Matriz Nº3'!J49="Administrar"),'Matriz Nº3'!B49," ")</f>
        <v>#N/A</v>
      </c>
      <c r="C49" s="115"/>
      <c r="D49" s="5"/>
      <c r="E49" s="5"/>
      <c r="F49" s="6" t="e">
        <f>+IF((VLOOKUP(D49,'Tabla 2-3-4-5'!$B$10:$C$12,2,FALSE)*(VLOOKUP(E49,'Tabla 2-3-4-5'!$B$10:$C$12,2,FALSE)))&lt;3,"BAJO",IF((VLOOKUP(D49,'Tabla 2-3-4-5'!$B$10:$C$12,2,FALSE)*(VLOOKUP(E49,'Tabla 2-3-4-5'!$B$10:$C$12,2,FALSE)))&gt;5,"ALTO","MEDIO"))</f>
        <v>#N/A</v>
      </c>
      <c r="G49" s="30"/>
      <c r="H49" s="30"/>
      <c r="I49" s="30"/>
      <c r="J49" s="30"/>
      <c r="K49" s="30"/>
      <c r="L49" s="30"/>
      <c r="M49" s="30"/>
      <c r="N49" s="30"/>
      <c r="O49" s="31"/>
      <c r="P49" s="32"/>
      <c r="Q49" s="33"/>
    </row>
    <row r="50" spans="1:17" s="152" customFormat="1" ht="33" customHeight="1" thickBot="1" x14ac:dyDescent="0.35">
      <c r="A50" s="110" t="str">
        <f>'Matriz Nº1'!A50</f>
        <v xml:space="preserve">Objetivo Estratégico: </v>
      </c>
      <c r="B50" s="326" t="str">
        <f>'Matriz Nº1'!B50</f>
        <v>Modernizar la Imprenta Nacional, en un plazo de 5 años; de tal manera que permita la mejora de los niveles de producción con prácticas amigables con el ambiente.</v>
      </c>
      <c r="C50" s="327"/>
      <c r="D50" s="327"/>
      <c r="E50" s="327"/>
      <c r="F50" s="327"/>
      <c r="G50" s="327"/>
      <c r="H50" s="327"/>
      <c r="I50" s="327"/>
      <c r="J50" s="327"/>
      <c r="K50" s="327"/>
      <c r="L50" s="327"/>
      <c r="M50" s="327"/>
      <c r="N50" s="327"/>
      <c r="O50" s="327"/>
      <c r="P50" s="327"/>
      <c r="Q50" s="328"/>
    </row>
    <row r="51" spans="1:17" s="152" customFormat="1" ht="24.75" customHeight="1" x14ac:dyDescent="0.3">
      <c r="A51" s="114" t="str">
        <f>'Matriz Nº1'!A51</f>
        <v>Objetivo táctico</v>
      </c>
      <c r="B51" s="357" t="str">
        <f>'Matriz Nº1'!B51</f>
        <v>7. Mantener actualizados los contratos de mantenimiento preventivo y los insumos necesarios para que la unidad de Guillotinas, opere eficientemente.</v>
      </c>
      <c r="C51" s="358"/>
      <c r="D51" s="358"/>
      <c r="E51" s="358"/>
      <c r="F51" s="358"/>
      <c r="G51" s="358"/>
      <c r="H51" s="358"/>
      <c r="I51" s="358"/>
      <c r="J51" s="358"/>
      <c r="K51" s="358"/>
      <c r="L51" s="358"/>
      <c r="M51" s="358"/>
      <c r="N51" s="358"/>
      <c r="O51" s="358"/>
      <c r="P51" s="358"/>
      <c r="Q51" s="359"/>
    </row>
    <row r="52" spans="1:17" s="152" customFormat="1" ht="27.75" customHeight="1" x14ac:dyDescent="0.3">
      <c r="A52" s="30" t="str">
        <f>'Matriz Nº1'!A52</f>
        <v>7.1</v>
      </c>
      <c r="B52" s="30" t="str">
        <f>IF(AND(A52&gt;0,'Matriz Nº3'!J52="Administrar"),'Matriz Nº3'!B52," ")</f>
        <v xml:space="preserve"> </v>
      </c>
      <c r="C52" s="115"/>
      <c r="D52" s="5"/>
      <c r="E52" s="5"/>
      <c r="F52" s="6" t="e">
        <f>+IF((VLOOKUP(D52,'Tabla 2-3-4-5'!$B$10:$C$12,2,FALSE)*(VLOOKUP(E52,'Tabla 2-3-4-5'!$B$10:$C$12,2,FALSE)))&lt;3,"BAJO",IF((VLOOKUP(D52,'Tabla 2-3-4-5'!$B$10:$C$12,2,FALSE)*(VLOOKUP(E52,'Tabla 2-3-4-5'!$B$10:$C$12,2,FALSE)))&gt;5,"ALTO","MEDIO"))</f>
        <v>#N/A</v>
      </c>
      <c r="G52" s="30"/>
      <c r="H52" s="30"/>
      <c r="I52" s="30"/>
      <c r="J52" s="30"/>
      <c r="K52" s="30"/>
      <c r="L52" s="30"/>
      <c r="M52" s="30"/>
      <c r="N52" s="30"/>
      <c r="O52" s="31"/>
      <c r="P52" s="32"/>
      <c r="Q52" s="33"/>
    </row>
    <row r="53" spans="1:17" s="152" customFormat="1" ht="31.5" customHeight="1" x14ac:dyDescent="0.3">
      <c r="A53" s="30" t="str">
        <f>'Matriz Nº1'!A53</f>
        <v>7.2</v>
      </c>
      <c r="B53" s="30" t="str">
        <f>IF(AND(A53&gt;0,'Matriz Nº3'!J53="Administrar"),'Matriz Nº3'!B53," ")</f>
        <v xml:space="preserve"> </v>
      </c>
      <c r="C53" s="115"/>
      <c r="D53" s="5"/>
      <c r="E53" s="5"/>
      <c r="F53" s="6" t="e">
        <f>+IF((VLOOKUP(D53,'Tabla 2-3-4-5'!$B$10:$C$12,2,FALSE)*(VLOOKUP(E53,'Tabla 2-3-4-5'!$B$10:$C$12,2,FALSE)))&lt;3,"BAJO",IF((VLOOKUP(D53,'Tabla 2-3-4-5'!$B$10:$C$12,2,FALSE)*(VLOOKUP(E53,'Tabla 2-3-4-5'!$B$10:$C$12,2,FALSE)))&gt;5,"ALTO","MEDIO"))</f>
        <v>#N/A</v>
      </c>
      <c r="G53" s="30"/>
      <c r="H53" s="30"/>
      <c r="I53" s="30"/>
      <c r="J53" s="30"/>
      <c r="K53" s="30"/>
      <c r="L53" s="30"/>
      <c r="M53" s="30"/>
      <c r="N53" s="30"/>
      <c r="O53" s="31"/>
      <c r="P53" s="32"/>
      <c r="Q53" s="33"/>
    </row>
    <row r="54" spans="1:17" s="152" customFormat="1" ht="29.25" customHeight="1" x14ac:dyDescent="0.3">
      <c r="A54" s="30" t="str">
        <f>'Matriz Nº1'!A54</f>
        <v>7.3</v>
      </c>
      <c r="B54" s="30" t="e">
        <f>IF(AND(A54&gt;0,'Matriz Nº3'!J54="Administrar"),'Matriz Nº3'!B54," ")</f>
        <v>#N/A</v>
      </c>
      <c r="C54" s="115"/>
      <c r="D54" s="5"/>
      <c r="E54" s="5"/>
      <c r="F54" s="6" t="e">
        <f>+IF((VLOOKUP(D54,'Tabla 2-3-4-5'!$B$10:$C$12,2,FALSE)*(VLOOKUP(E54,'Tabla 2-3-4-5'!$B$10:$C$12,2,FALSE)))&lt;3,"BAJO",IF((VLOOKUP(D54,'Tabla 2-3-4-5'!$B$10:$C$12,2,FALSE)*(VLOOKUP(E54,'Tabla 2-3-4-5'!$B$10:$C$12,2,FALSE)))&gt;5,"ALTO","MEDIO"))</f>
        <v>#N/A</v>
      </c>
      <c r="G54" s="30"/>
      <c r="H54" s="30"/>
      <c r="I54" s="30"/>
      <c r="J54" s="30"/>
      <c r="K54" s="30"/>
      <c r="L54" s="30"/>
      <c r="M54" s="30"/>
      <c r="N54" s="30"/>
      <c r="O54" s="31"/>
      <c r="P54" s="32"/>
      <c r="Q54" s="33"/>
    </row>
    <row r="55" spans="1:17" s="152" customFormat="1" ht="35.25" customHeight="1" x14ac:dyDescent="0.3">
      <c r="A55" s="30" t="str">
        <f>'Matriz Nº1'!A55</f>
        <v>7.4</v>
      </c>
      <c r="B55" s="30" t="e">
        <f>IF(AND(A55&gt;0,'Matriz Nº3'!J55="Administrar"),'Matriz Nº3'!B55," ")</f>
        <v>#N/A</v>
      </c>
      <c r="C55" s="115"/>
      <c r="D55" s="5"/>
      <c r="E55" s="5"/>
      <c r="F55" s="6" t="e">
        <f>+IF((VLOOKUP(D55,'Tabla 2-3-4-5'!$B$10:$C$12,2,FALSE)*(VLOOKUP(E55,'Tabla 2-3-4-5'!$B$10:$C$12,2,FALSE)))&lt;3,"BAJO",IF((VLOOKUP(D55,'Tabla 2-3-4-5'!$B$10:$C$12,2,FALSE)*(VLOOKUP(E55,'Tabla 2-3-4-5'!$B$10:$C$12,2,FALSE)))&gt;5,"ALTO","MEDIO"))</f>
        <v>#N/A</v>
      </c>
      <c r="G55" s="30"/>
      <c r="H55" s="30"/>
      <c r="I55" s="30"/>
      <c r="J55" s="30"/>
      <c r="K55" s="30"/>
      <c r="L55" s="30"/>
      <c r="M55" s="30"/>
      <c r="N55" s="30"/>
      <c r="O55" s="31"/>
      <c r="P55" s="32"/>
      <c r="Q55" s="33"/>
    </row>
    <row r="56" spans="1:17" s="152" customFormat="1" ht="35.25" customHeight="1" thickBot="1" x14ac:dyDescent="0.35">
      <c r="A56" s="30" t="str">
        <f>'Matriz Nº1'!A56</f>
        <v>7.5</v>
      </c>
      <c r="B56" s="30" t="e">
        <f>IF(AND(A56&gt;0,'Matriz Nº3'!J56="Administrar"),'Matriz Nº3'!B56," ")</f>
        <v>#N/A</v>
      </c>
      <c r="C56" s="115"/>
      <c r="D56" s="5"/>
      <c r="E56" s="5"/>
      <c r="F56" s="6" t="e">
        <f>+IF((VLOOKUP(D56,'Tabla 2-3-4-5'!$B$10:$C$12,2,FALSE)*(VLOOKUP(E56,'Tabla 2-3-4-5'!$B$10:$C$12,2,FALSE)))&lt;3,"BAJO",IF((VLOOKUP(D56,'Tabla 2-3-4-5'!$B$10:$C$12,2,FALSE)*(VLOOKUP(E56,'Tabla 2-3-4-5'!$B$10:$C$12,2,FALSE)))&gt;5,"ALTO","MEDIO"))</f>
        <v>#N/A</v>
      </c>
      <c r="G56" s="30"/>
      <c r="H56" s="30"/>
      <c r="I56" s="30"/>
      <c r="J56" s="30"/>
      <c r="K56" s="30"/>
      <c r="L56" s="30"/>
      <c r="M56" s="30"/>
      <c r="N56" s="30"/>
      <c r="O56" s="31"/>
      <c r="P56" s="32"/>
      <c r="Q56" s="33"/>
    </row>
    <row r="57" spans="1:17" s="152" customFormat="1" ht="33" customHeight="1" thickBot="1" x14ac:dyDescent="0.35">
      <c r="A57" s="110" t="str">
        <f>'Matriz Nº1'!A57</f>
        <v xml:space="preserve">Objetivo Estratégico: </v>
      </c>
      <c r="B57" s="326" t="str">
        <f>'Matriz Nº1'!B57</f>
        <v>Modernizar la Imprenta Nacional, en un plazo de 5 años; de tal manera que permita la mejora de los niveles de producción con prácticas amigables con el ambiente.</v>
      </c>
      <c r="C57" s="327"/>
      <c r="D57" s="327"/>
      <c r="E57" s="327"/>
      <c r="F57" s="327"/>
      <c r="G57" s="327"/>
      <c r="H57" s="327"/>
      <c r="I57" s="327"/>
      <c r="J57" s="327"/>
      <c r="K57" s="327"/>
      <c r="L57" s="327"/>
      <c r="M57" s="327"/>
      <c r="N57" s="327"/>
      <c r="O57" s="327"/>
      <c r="P57" s="327"/>
      <c r="Q57" s="328"/>
    </row>
    <row r="58" spans="1:17" s="152" customFormat="1" ht="24.75" customHeight="1" x14ac:dyDescent="0.3">
      <c r="A58" s="114" t="str">
        <f>'Matriz Nº1'!A58</f>
        <v>Objetivo táctico</v>
      </c>
      <c r="B58" s="357" t="str">
        <f>'Matriz Nº1'!B58</f>
        <v>8. Mantener actualizados los contratos de mantenimiento preventivo y los insumos necesarios para que la unidad de Dobladoras, opere eficientemente.</v>
      </c>
      <c r="C58" s="358"/>
      <c r="D58" s="358"/>
      <c r="E58" s="358"/>
      <c r="F58" s="358"/>
      <c r="G58" s="358"/>
      <c r="H58" s="358"/>
      <c r="I58" s="358"/>
      <c r="J58" s="358"/>
      <c r="K58" s="358"/>
      <c r="L58" s="358"/>
      <c r="M58" s="358"/>
      <c r="N58" s="358"/>
      <c r="O58" s="358"/>
      <c r="P58" s="358"/>
      <c r="Q58" s="359"/>
    </row>
    <row r="59" spans="1:17" s="152" customFormat="1" ht="27.75" customHeight="1" x14ac:dyDescent="0.3">
      <c r="A59" s="30" t="str">
        <f>'Matriz Nº1'!A59</f>
        <v>8.1</v>
      </c>
      <c r="B59" s="30" t="str">
        <f>IF(AND(A59&gt;0,'Matriz Nº3'!J59="Administrar"),'Matriz Nº3'!B59," ")</f>
        <v xml:space="preserve"> </v>
      </c>
      <c r="C59" s="115"/>
      <c r="D59" s="5"/>
      <c r="E59" s="5"/>
      <c r="F59" s="6" t="e">
        <f>+IF((VLOOKUP(D59,'Tabla 2-3-4-5'!$B$10:$C$12,2,FALSE)*(VLOOKUP(E59,'Tabla 2-3-4-5'!$B$10:$C$12,2,FALSE)))&lt;3,"BAJO",IF((VLOOKUP(D59,'Tabla 2-3-4-5'!$B$10:$C$12,2,FALSE)*(VLOOKUP(E59,'Tabla 2-3-4-5'!$B$10:$C$12,2,FALSE)))&gt;5,"ALTO","MEDIO"))</f>
        <v>#N/A</v>
      </c>
      <c r="G59" s="30"/>
      <c r="H59" s="30"/>
      <c r="I59" s="30"/>
      <c r="J59" s="30"/>
      <c r="K59" s="30"/>
      <c r="L59" s="30"/>
      <c r="M59" s="30"/>
      <c r="N59" s="30"/>
      <c r="O59" s="31"/>
      <c r="P59" s="32"/>
      <c r="Q59" s="33"/>
    </row>
    <row r="60" spans="1:17" s="152" customFormat="1" ht="31.5" customHeight="1" x14ac:dyDescent="0.3">
      <c r="A60" s="30" t="str">
        <f>'Matriz Nº1'!A60</f>
        <v>8.2</v>
      </c>
      <c r="B60" s="30" t="str">
        <f>IF(AND(A60&gt;0,'Matriz Nº3'!J60="Administrar"),'Matriz Nº3'!B60," ")</f>
        <v xml:space="preserve"> </v>
      </c>
      <c r="C60" s="115"/>
      <c r="D60" s="5"/>
      <c r="E60" s="5"/>
      <c r="F60" s="6" t="e">
        <f>+IF((VLOOKUP(D60,'Tabla 2-3-4-5'!$B$10:$C$12,2,FALSE)*(VLOOKUP(E60,'Tabla 2-3-4-5'!$B$10:$C$12,2,FALSE)))&lt;3,"BAJO",IF((VLOOKUP(D60,'Tabla 2-3-4-5'!$B$10:$C$12,2,FALSE)*(VLOOKUP(E60,'Tabla 2-3-4-5'!$B$10:$C$12,2,FALSE)))&gt;5,"ALTO","MEDIO"))</f>
        <v>#N/A</v>
      </c>
      <c r="G60" s="30"/>
      <c r="H60" s="30"/>
      <c r="I60" s="30"/>
      <c r="J60" s="30"/>
      <c r="K60" s="30"/>
      <c r="L60" s="30"/>
      <c r="M60" s="30"/>
      <c r="N60" s="30"/>
      <c r="O60" s="31"/>
      <c r="P60" s="32"/>
      <c r="Q60" s="33"/>
    </row>
    <row r="61" spans="1:17" s="152" customFormat="1" ht="46.8" customHeight="1" x14ac:dyDescent="0.3">
      <c r="A61" s="30" t="str">
        <f>'Matriz Nº1'!A61</f>
        <v>8.3</v>
      </c>
      <c r="B61" s="30" t="str">
        <f>IF(AND(A61&gt;0,'Matriz Nº3'!J61="Administrar"),'Matriz Nº3'!B61," ")</f>
        <v xml:space="preserve"> </v>
      </c>
      <c r="C61" s="30"/>
      <c r="D61" s="5"/>
      <c r="E61" s="5"/>
      <c r="F61" s="6" t="e">
        <f>+IF((VLOOKUP(D61,'Tabla 2-3-4-5'!$B$10:$C$12,2,FALSE)*(VLOOKUP(E61,'Tabla 2-3-4-5'!$B$10:$C$12,2,FALSE)))&lt;3,"BAJO",IF((VLOOKUP(D61,'Tabla 2-3-4-5'!$B$10:$C$12,2,FALSE)*(VLOOKUP(E61,'Tabla 2-3-4-5'!$B$10:$C$12,2,FALSE)))&gt;5,"ALTO","MEDIO"))</f>
        <v>#N/A</v>
      </c>
      <c r="G61" s="30"/>
      <c r="H61" s="30"/>
      <c r="I61" s="30"/>
      <c r="J61" s="30"/>
      <c r="K61" s="30"/>
      <c r="L61" s="30"/>
      <c r="M61" s="30"/>
      <c r="N61" s="30"/>
      <c r="O61" s="31"/>
      <c r="P61" s="32"/>
      <c r="Q61" s="33"/>
    </row>
    <row r="62" spans="1:17" s="152" customFormat="1" ht="35.25" customHeight="1" x14ac:dyDescent="0.3">
      <c r="A62" s="30" t="str">
        <f>'Matriz Nº1'!A62</f>
        <v>8.4</v>
      </c>
      <c r="B62" s="30" t="e">
        <f>IF(AND(A62&gt;0,'Matriz Nº3'!J62="Administrar"),'Matriz Nº3'!B62," ")</f>
        <v>#N/A</v>
      </c>
      <c r="C62" s="115"/>
      <c r="D62" s="5"/>
      <c r="E62" s="5"/>
      <c r="F62" s="6" t="e">
        <f>+IF((VLOOKUP(D62,'Tabla 2-3-4-5'!$B$10:$C$12,2,FALSE)*(VLOOKUP(E62,'Tabla 2-3-4-5'!$B$10:$C$12,2,FALSE)))&lt;3,"BAJO",IF((VLOOKUP(D62,'Tabla 2-3-4-5'!$B$10:$C$12,2,FALSE)*(VLOOKUP(E62,'Tabla 2-3-4-5'!$B$10:$C$12,2,FALSE)))&gt;5,"ALTO","MEDIO"))</f>
        <v>#N/A</v>
      </c>
      <c r="G62" s="30"/>
      <c r="H62" s="30"/>
      <c r="I62" s="30"/>
      <c r="J62" s="30"/>
      <c r="K62" s="30"/>
      <c r="L62" s="30"/>
      <c r="M62" s="30"/>
      <c r="N62" s="30"/>
      <c r="O62" s="31"/>
      <c r="P62" s="32"/>
      <c r="Q62" s="33"/>
    </row>
    <row r="63" spans="1:17" s="152" customFormat="1" ht="35.25" customHeight="1" thickBot="1" x14ac:dyDescent="0.35">
      <c r="A63" s="30" t="str">
        <f>'Matriz Nº1'!A63</f>
        <v>8.5</v>
      </c>
      <c r="B63" s="30" t="e">
        <f>IF(AND(A63&gt;0,'Matriz Nº3'!J63="Administrar"),'Matriz Nº3'!B63," ")</f>
        <v>#N/A</v>
      </c>
      <c r="C63" s="115"/>
      <c r="D63" s="5"/>
      <c r="E63" s="5"/>
      <c r="F63" s="6" t="e">
        <f>+IF((VLOOKUP(D63,'Tabla 2-3-4-5'!$B$10:$C$12,2,FALSE)*(VLOOKUP(E63,'Tabla 2-3-4-5'!$B$10:$C$12,2,FALSE)))&lt;3,"BAJO",IF((VLOOKUP(D63,'Tabla 2-3-4-5'!$B$10:$C$12,2,FALSE)*(VLOOKUP(E63,'Tabla 2-3-4-5'!$B$10:$C$12,2,FALSE)))&gt;5,"ALTO","MEDIO"))</f>
        <v>#N/A</v>
      </c>
      <c r="G63" s="30"/>
      <c r="H63" s="30"/>
      <c r="I63" s="30"/>
      <c r="J63" s="30"/>
      <c r="K63" s="30"/>
      <c r="L63" s="30"/>
      <c r="M63" s="30"/>
      <c r="N63" s="30"/>
      <c r="O63" s="31"/>
      <c r="P63" s="32"/>
      <c r="Q63" s="33"/>
    </row>
    <row r="64" spans="1:17" s="152" customFormat="1" ht="33" customHeight="1" thickBot="1" x14ac:dyDescent="0.35">
      <c r="A64" s="110" t="str">
        <f>'Matriz Nº1'!A64</f>
        <v xml:space="preserve">Objetivo Estratégico: </v>
      </c>
      <c r="B64" s="326" t="str">
        <f>'Matriz Nº1'!B64</f>
        <v>Mejorar la gestión de la Imprenta Nacional, en un plazo de 5 años; a tal grado que permita la integración de los procesos en la prestación de los servicios y la sostenibilidad en el tiempo</v>
      </c>
      <c r="C64" s="327"/>
      <c r="D64" s="327"/>
      <c r="E64" s="327"/>
      <c r="F64" s="327"/>
      <c r="G64" s="327"/>
      <c r="H64" s="327"/>
      <c r="I64" s="327"/>
      <c r="J64" s="327"/>
      <c r="K64" s="327"/>
      <c r="L64" s="327"/>
      <c r="M64" s="327"/>
      <c r="N64" s="327"/>
      <c r="O64" s="327"/>
      <c r="P64" s="327"/>
      <c r="Q64" s="328"/>
    </row>
    <row r="65" spans="1:17" s="152" customFormat="1" ht="24.75" customHeight="1" x14ac:dyDescent="0.3">
      <c r="A65" s="114" t="str">
        <f>'Matriz Nº1'!A65</f>
        <v>Objetivo táctico</v>
      </c>
      <c r="B65" s="357" t="str">
        <f>'Matriz Nº1'!B65</f>
        <v>9. Ampliar el acceso digital del usuario a los servicios que brinda la Imprenta Nacional, mediante el mejoramiento y desarrollo de facilidades tecnológicas.
Objetivo del Departamento (SEVRI)</v>
      </c>
      <c r="C65" s="358"/>
      <c r="D65" s="358"/>
      <c r="E65" s="358"/>
      <c r="F65" s="358"/>
      <c r="G65" s="358"/>
      <c r="H65" s="358"/>
      <c r="I65" s="358"/>
      <c r="J65" s="358"/>
      <c r="K65" s="358"/>
      <c r="L65" s="358"/>
      <c r="M65" s="358"/>
      <c r="N65" s="358"/>
      <c r="O65" s="358"/>
      <c r="P65" s="358"/>
      <c r="Q65" s="359"/>
    </row>
    <row r="66" spans="1:17" s="152" customFormat="1" ht="60.6" customHeight="1" x14ac:dyDescent="0.3">
      <c r="A66" s="30">
        <f>'Matriz Nº1'!A66</f>
        <v>9.1</v>
      </c>
      <c r="B66" s="30" t="str">
        <f>IF(AND(A66&gt;0,'Matriz Nº3'!J66="Administrar"),'Matriz Nº3'!B66," ")</f>
        <v xml:space="preserve"> </v>
      </c>
      <c r="C66" s="115"/>
      <c r="D66" s="5"/>
      <c r="E66" s="5"/>
      <c r="F66" s="6" t="e">
        <f>+IF((VLOOKUP(D66,'Tabla 2-3-4-5'!$B$10:$C$12,2,FALSE)*(VLOOKUP(E66,'Tabla 2-3-4-5'!$B$10:$C$12,2,FALSE)))&lt;3,"BAJO",IF((VLOOKUP(D66,'Tabla 2-3-4-5'!$B$10:$C$12,2,FALSE)*(VLOOKUP(E66,'Tabla 2-3-4-5'!$B$10:$C$12,2,FALSE)))&gt;5,"ALTO","MEDIO"))</f>
        <v>#N/A</v>
      </c>
      <c r="G66" s="30"/>
      <c r="H66" s="30"/>
      <c r="I66" s="30"/>
      <c r="J66" s="30"/>
      <c r="K66" s="30"/>
      <c r="L66" s="30"/>
      <c r="M66" s="30"/>
      <c r="N66" s="30"/>
      <c r="O66" s="31"/>
      <c r="P66" s="32"/>
      <c r="Q66" s="33"/>
    </row>
    <row r="67" spans="1:17" s="152" customFormat="1" ht="31.5" customHeight="1" x14ac:dyDescent="0.3">
      <c r="A67" s="30" t="str">
        <f>'Matriz Nº1'!A67</f>
        <v>9.2</v>
      </c>
      <c r="B67" s="30" t="str">
        <f>IF(AND(A67&gt;0,'Matriz Nº3'!J67="Administrar"),'Matriz Nº3'!B67," ")</f>
        <v xml:space="preserve"> </v>
      </c>
      <c r="C67" s="115"/>
      <c r="D67" s="5"/>
      <c r="E67" s="5"/>
      <c r="F67" s="6" t="e">
        <f>+IF((VLOOKUP(D67,'Tabla 2-3-4-5'!$B$10:$C$12,2,FALSE)*(VLOOKUP(E67,'Tabla 2-3-4-5'!$B$10:$C$12,2,FALSE)))&lt;3,"BAJO",IF((VLOOKUP(D67,'Tabla 2-3-4-5'!$B$10:$C$12,2,FALSE)*(VLOOKUP(E67,'Tabla 2-3-4-5'!$B$10:$C$12,2,FALSE)))&gt;5,"ALTO","MEDIO"))</f>
        <v>#N/A</v>
      </c>
      <c r="G67" s="30"/>
      <c r="H67" s="30"/>
      <c r="I67" s="30"/>
      <c r="J67" s="30"/>
      <c r="K67" s="30"/>
      <c r="L67" s="30"/>
      <c r="M67" s="30"/>
      <c r="N67" s="30"/>
      <c r="O67" s="31"/>
      <c r="P67" s="32"/>
      <c r="Q67" s="33"/>
    </row>
    <row r="68" spans="1:17" s="152" customFormat="1" ht="29.25" customHeight="1" x14ac:dyDescent="0.3">
      <c r="A68" s="30" t="str">
        <f>'Matriz Nº1'!A68</f>
        <v>9.3</v>
      </c>
      <c r="B68" s="30" t="str">
        <f>IF(AND(A68&gt;0,'Matriz Nº3'!J68="Administrar"),'Matriz Nº3'!B68," ")</f>
        <v xml:space="preserve"> </v>
      </c>
      <c r="C68" s="30"/>
      <c r="D68" s="5"/>
      <c r="E68" s="5"/>
      <c r="F68" s="6" t="e">
        <f>+IF((VLOOKUP(D68,'Tabla 2-3-4-5'!$B$10:$C$12,2,FALSE)*(VLOOKUP(E68,'Tabla 2-3-4-5'!$B$10:$C$12,2,FALSE)))&lt;3,"BAJO",IF((VLOOKUP(D68,'Tabla 2-3-4-5'!$B$10:$C$12,2,FALSE)*(VLOOKUP(E68,'Tabla 2-3-4-5'!$B$10:$C$12,2,FALSE)))&gt;5,"ALTO","MEDIO"))</f>
        <v>#N/A</v>
      </c>
      <c r="G68" s="30"/>
      <c r="H68" s="30"/>
      <c r="I68" s="30"/>
      <c r="J68" s="30"/>
      <c r="K68" s="30"/>
      <c r="L68" s="30"/>
      <c r="M68" s="30"/>
      <c r="N68" s="30"/>
      <c r="O68" s="31"/>
      <c r="P68" s="32"/>
      <c r="Q68" s="33"/>
    </row>
    <row r="69" spans="1:17" s="152" customFormat="1" ht="35.25" customHeight="1" x14ac:dyDescent="0.3">
      <c r="A69" s="30" t="str">
        <f>'Matriz Nº1'!A69</f>
        <v>9.4</v>
      </c>
      <c r="B69" s="30" t="e">
        <f>IF(AND(A69&gt;0,'Matriz Nº3'!J69="Administrar"),'Matriz Nº3'!B69," ")</f>
        <v>#N/A</v>
      </c>
      <c r="C69" s="115"/>
      <c r="D69" s="5"/>
      <c r="E69" s="5"/>
      <c r="F69" s="6" t="e">
        <f>+IF((VLOOKUP(D69,'Tabla 2-3-4-5'!$B$10:$C$12,2,FALSE)*(VLOOKUP(E69,'Tabla 2-3-4-5'!$B$10:$C$12,2,FALSE)))&lt;3,"BAJO",IF((VLOOKUP(D69,'Tabla 2-3-4-5'!$B$10:$C$12,2,FALSE)*(VLOOKUP(E69,'Tabla 2-3-4-5'!$B$10:$C$12,2,FALSE)))&gt;5,"ALTO","MEDIO"))</f>
        <v>#N/A</v>
      </c>
      <c r="G69" s="30"/>
      <c r="H69" s="30"/>
      <c r="I69" s="30"/>
      <c r="J69" s="30"/>
      <c r="K69" s="30"/>
      <c r="L69" s="30"/>
      <c r="M69" s="30"/>
      <c r="N69" s="30"/>
      <c r="O69" s="31"/>
      <c r="P69" s="32"/>
      <c r="Q69" s="33"/>
    </row>
    <row r="70" spans="1:17" s="152" customFormat="1" ht="35.25" customHeight="1" thickBot="1" x14ac:dyDescent="0.35">
      <c r="A70" s="30" t="str">
        <f>'Matriz Nº1'!A70</f>
        <v>9.5</v>
      </c>
      <c r="B70" s="30" t="e">
        <f>IF(AND(A70&gt;0,'Matriz Nº3'!J70="Administrar"),'Matriz Nº3'!B70," ")</f>
        <v>#N/A</v>
      </c>
      <c r="C70" s="115"/>
      <c r="D70" s="5"/>
      <c r="E70" s="5"/>
      <c r="F70" s="6" t="e">
        <f>+IF((VLOOKUP(D70,'Tabla 2-3-4-5'!$B$10:$C$12,2,FALSE)*(VLOOKUP(E70,'Tabla 2-3-4-5'!$B$10:$C$12,2,FALSE)))&lt;3,"BAJO",IF((VLOOKUP(D70,'Tabla 2-3-4-5'!$B$10:$C$12,2,FALSE)*(VLOOKUP(E70,'Tabla 2-3-4-5'!$B$10:$C$12,2,FALSE)))&gt;5,"ALTO","MEDIO"))</f>
        <v>#N/A</v>
      </c>
      <c r="G70" s="30"/>
      <c r="H70" s="30"/>
      <c r="I70" s="30"/>
      <c r="J70" s="30"/>
      <c r="K70" s="30"/>
      <c r="L70" s="30"/>
      <c r="M70" s="30"/>
      <c r="N70" s="30"/>
      <c r="O70" s="31"/>
      <c r="P70" s="32"/>
      <c r="Q70" s="33"/>
    </row>
    <row r="71" spans="1:17" s="152" customFormat="1" ht="33" customHeight="1" thickBot="1" x14ac:dyDescent="0.35">
      <c r="A71" s="110" t="str">
        <f>'Matriz Nº1'!A71</f>
        <v xml:space="preserve">Objetivo Estratégico: </v>
      </c>
      <c r="B71" s="326">
        <f>'Matriz Nº1'!H104</f>
        <v>0</v>
      </c>
      <c r="C71" s="327"/>
      <c r="D71" s="327"/>
      <c r="E71" s="327"/>
      <c r="F71" s="327"/>
      <c r="G71" s="327"/>
      <c r="H71" s="327"/>
      <c r="I71" s="327"/>
      <c r="J71" s="327"/>
      <c r="K71" s="327"/>
      <c r="L71" s="327"/>
      <c r="M71" s="327"/>
      <c r="N71" s="327"/>
      <c r="O71" s="327"/>
      <c r="P71" s="327"/>
      <c r="Q71" s="328"/>
    </row>
    <row r="72" spans="1:17" s="152" customFormat="1" ht="24.75" customHeight="1" x14ac:dyDescent="0.3">
      <c r="A72" s="114" t="str">
        <f>'Matriz Nº1'!A72</f>
        <v>Objetivo táctico</v>
      </c>
      <c r="B72" s="357" t="str">
        <f>'Matriz Nº1'!B72</f>
        <v>10. Mantener en óptimas condiciones de funcionamiento las instalaciones, sistemas, equipos, maquinaria y mobiliario que permitan se ejecuten las actividades y funciones diarias de la Imprenta Nacional.</v>
      </c>
      <c r="C72" s="358"/>
      <c r="D72" s="358"/>
      <c r="E72" s="358"/>
      <c r="F72" s="358"/>
      <c r="G72" s="358"/>
      <c r="H72" s="358"/>
      <c r="I72" s="358"/>
      <c r="J72" s="358"/>
      <c r="K72" s="358"/>
      <c r="L72" s="358"/>
      <c r="M72" s="358"/>
      <c r="N72" s="358"/>
      <c r="O72" s="358"/>
      <c r="P72" s="358"/>
      <c r="Q72" s="359"/>
    </row>
    <row r="73" spans="1:17" s="152" customFormat="1" ht="27.75" customHeight="1" x14ac:dyDescent="0.3">
      <c r="A73" s="30">
        <f>'Matriz Nº1'!A73</f>
        <v>10.1</v>
      </c>
      <c r="B73" s="30" t="str">
        <f>IF(AND(A73&gt;0,'Matriz Nº3'!J73="Administrar"),'Matriz Nº3'!B73," ")</f>
        <v xml:space="preserve"> </v>
      </c>
      <c r="C73" s="115"/>
      <c r="D73" s="5"/>
      <c r="E73" s="5"/>
      <c r="F73" s="6" t="e">
        <f>+IF((VLOOKUP(D73,'Tabla 2-3-4-5'!$B$10:$C$12,2,FALSE)*(VLOOKUP(E73,'Tabla 2-3-4-5'!$B$10:$C$12,2,FALSE)))&lt;3,"BAJO",IF((VLOOKUP(D73,'Tabla 2-3-4-5'!$B$10:$C$12,2,FALSE)*(VLOOKUP(E73,'Tabla 2-3-4-5'!$B$10:$C$12,2,FALSE)))&gt;5,"ALTO","MEDIO"))</f>
        <v>#N/A</v>
      </c>
      <c r="G73" s="30"/>
      <c r="H73" s="30"/>
      <c r="I73" s="30"/>
      <c r="J73" s="30"/>
      <c r="K73" s="30"/>
      <c r="L73" s="30"/>
      <c r="M73" s="30"/>
      <c r="N73" s="30"/>
      <c r="O73" s="31"/>
      <c r="P73" s="32"/>
      <c r="Q73" s="33"/>
    </row>
    <row r="74" spans="1:17" s="152" customFormat="1" ht="31.5" customHeight="1" x14ac:dyDescent="0.3">
      <c r="A74" s="30" t="str">
        <f>'Matriz Nº1'!A74</f>
        <v>10.2</v>
      </c>
      <c r="B74" s="30" t="str">
        <f>IF(AND(A74&gt;0,'Matriz Nº3'!J74="Administrar"),'Matriz Nº3'!B74," ")</f>
        <v xml:space="preserve"> </v>
      </c>
      <c r="C74" s="115"/>
      <c r="D74" s="5"/>
      <c r="E74" s="5"/>
      <c r="F74" s="6" t="e">
        <f>+IF((VLOOKUP(D74,'Tabla 2-3-4-5'!$B$10:$C$12,2,FALSE)*(VLOOKUP(E74,'Tabla 2-3-4-5'!$B$10:$C$12,2,FALSE)))&lt;3,"BAJO",IF((VLOOKUP(D74,'Tabla 2-3-4-5'!$B$10:$C$12,2,FALSE)*(VLOOKUP(E74,'Tabla 2-3-4-5'!$B$10:$C$12,2,FALSE)))&gt;5,"ALTO","MEDIO"))</f>
        <v>#N/A</v>
      </c>
      <c r="G74" s="30"/>
      <c r="H74" s="30"/>
      <c r="I74" s="30"/>
      <c r="J74" s="30"/>
      <c r="K74" s="30"/>
      <c r="L74" s="30"/>
      <c r="M74" s="30"/>
      <c r="N74" s="30"/>
      <c r="O74" s="31"/>
      <c r="P74" s="32"/>
      <c r="Q74" s="33"/>
    </row>
    <row r="75" spans="1:17" s="152" customFormat="1" ht="29.25" customHeight="1" x14ac:dyDescent="0.3">
      <c r="A75" s="30" t="str">
        <f>'Matriz Nº1'!A75</f>
        <v>10.3</v>
      </c>
      <c r="B75" s="30" t="str">
        <f>IF(AND(A75&gt;0,'Matriz Nº3'!J75="Administrar"),'Matriz Nº3'!B75," ")</f>
        <v xml:space="preserve">R011 Financiero  </v>
      </c>
      <c r="C75" s="30" t="s">
        <v>786</v>
      </c>
      <c r="D75" s="5" t="s">
        <v>30</v>
      </c>
      <c r="E75" s="5" t="s">
        <v>31</v>
      </c>
      <c r="F75" s="6" t="str">
        <f>+IF((VLOOKUP(D75,'Tabla 2-3-4-5'!$B$10:$C$12,2,FALSE)*(VLOOKUP(E75,'Tabla 2-3-4-5'!$B$10:$C$12,2,FALSE)))&lt;3,"BAJO",IF((VLOOKUP(D75,'Tabla 2-3-4-5'!$B$10:$C$12,2,FALSE)*(VLOOKUP(E75,'Tabla 2-3-4-5'!$B$10:$C$12,2,FALSE)))&gt;5,"ALTO","MEDIO"))</f>
        <v>MEDIO</v>
      </c>
      <c r="G75" s="30" t="s">
        <v>64</v>
      </c>
      <c r="H75" s="30" t="s">
        <v>46</v>
      </c>
      <c r="I75" s="30" t="s">
        <v>746</v>
      </c>
      <c r="J75" s="30" t="s">
        <v>746</v>
      </c>
      <c r="K75" s="30" t="s">
        <v>778</v>
      </c>
      <c r="L75" s="30" t="s">
        <v>746</v>
      </c>
      <c r="M75" s="30" t="s">
        <v>746</v>
      </c>
      <c r="N75" s="30"/>
      <c r="O75" s="31" t="s">
        <v>406</v>
      </c>
      <c r="P75" s="32" t="s">
        <v>129</v>
      </c>
      <c r="Q75" s="33" t="s">
        <v>787</v>
      </c>
    </row>
    <row r="76" spans="1:17" s="152" customFormat="1" ht="35.25" customHeight="1" x14ac:dyDescent="0.3">
      <c r="A76" s="30" t="str">
        <f>'Matriz Nº1'!A76</f>
        <v>10.4</v>
      </c>
      <c r="B76" s="30" t="e">
        <f>IF(AND(A76&gt;0,'Matriz Nº3'!J76="Administrar"),'Matriz Nº3'!B76," ")</f>
        <v>#N/A</v>
      </c>
      <c r="C76" s="115"/>
      <c r="D76" s="5"/>
      <c r="E76" s="5"/>
      <c r="F76" s="6" t="e">
        <f>+IF((VLOOKUP(D76,'Tabla 2-3-4-5'!$B$10:$C$12,2,FALSE)*(VLOOKUP(E76,'Tabla 2-3-4-5'!$B$10:$C$12,2,FALSE)))&lt;3,"BAJO",IF((VLOOKUP(D76,'Tabla 2-3-4-5'!$B$10:$C$12,2,FALSE)*(VLOOKUP(E76,'Tabla 2-3-4-5'!$B$10:$C$12,2,FALSE)))&gt;5,"ALTO","MEDIO"))</f>
        <v>#N/A</v>
      </c>
      <c r="G76" s="30"/>
      <c r="H76" s="30"/>
      <c r="I76" s="30"/>
      <c r="J76" s="30"/>
      <c r="K76" s="30"/>
      <c r="L76" s="30"/>
      <c r="M76" s="30"/>
      <c r="N76" s="30"/>
      <c r="O76" s="31"/>
      <c r="P76" s="32"/>
      <c r="Q76" s="33"/>
    </row>
    <row r="77" spans="1:17" s="152" customFormat="1" ht="35.25" customHeight="1" thickBot="1" x14ac:dyDescent="0.35">
      <c r="A77" s="30" t="str">
        <f>'Matriz Nº1'!A77</f>
        <v>10.5</v>
      </c>
      <c r="B77" s="30" t="e">
        <f>IF(AND(A77&gt;0,'Matriz Nº3'!J77="Administrar"),'Matriz Nº3'!B77," ")</f>
        <v>#N/A</v>
      </c>
      <c r="C77" s="115"/>
      <c r="D77" s="5"/>
      <c r="E77" s="5"/>
      <c r="F77" s="6" t="e">
        <f>+IF((VLOOKUP(D77,'Tabla 2-3-4-5'!$B$10:$C$12,2,FALSE)*(VLOOKUP(E77,'Tabla 2-3-4-5'!$B$10:$C$12,2,FALSE)))&lt;3,"BAJO",IF((VLOOKUP(D77,'Tabla 2-3-4-5'!$B$10:$C$12,2,FALSE)*(VLOOKUP(E77,'Tabla 2-3-4-5'!$B$10:$C$12,2,FALSE)))&gt;5,"ALTO","MEDIO"))</f>
        <v>#N/A</v>
      </c>
      <c r="G77" s="30"/>
      <c r="H77" s="30"/>
      <c r="I77" s="30"/>
      <c r="J77" s="30"/>
      <c r="K77" s="30"/>
      <c r="L77" s="30"/>
      <c r="M77" s="30"/>
      <c r="N77" s="30"/>
      <c r="O77" s="31"/>
      <c r="P77" s="32"/>
      <c r="Q77" s="33"/>
    </row>
    <row r="78" spans="1:17" s="152" customFormat="1" ht="33" customHeight="1" thickBot="1" x14ac:dyDescent="0.35">
      <c r="A78" s="110" t="str">
        <f>'Matriz Nº1'!A78</f>
        <v xml:space="preserve">Objetivo Estratégico: </v>
      </c>
      <c r="B78" s="326" t="str">
        <f>'Matriz Nº1'!B78</f>
        <v>Mejorar la gestión de la Imprenta Nacional, en un plazo de 5 años; a tal grado que permita la integración de los procesos en la prestación de los servicios y la sostenibilidad en el tiempo</v>
      </c>
      <c r="C78" s="327"/>
      <c r="D78" s="327"/>
      <c r="E78" s="327"/>
      <c r="F78" s="327"/>
      <c r="G78" s="327"/>
      <c r="H78" s="327"/>
      <c r="I78" s="327"/>
      <c r="J78" s="327"/>
      <c r="K78" s="327"/>
      <c r="L78" s="327"/>
      <c r="M78" s="327"/>
      <c r="N78" s="327"/>
      <c r="O78" s="327"/>
      <c r="P78" s="327"/>
      <c r="Q78" s="328"/>
    </row>
    <row r="79" spans="1:17" s="152" customFormat="1" ht="24.75" customHeight="1" x14ac:dyDescent="0.3">
      <c r="A79" s="114" t="str">
        <f>'Matriz Nº1'!A79</f>
        <v>Objetivo táctico</v>
      </c>
      <c r="B79" s="357" t="str">
        <f>'Matriz Nº1'!B79</f>
        <v>11. Administrar el funcionamiento y operación de la institución velando por los bienes y la correcta aplicación de la normativa que la regulan, entre ellas la Ley General de la Administración Pública, para brindar un servicio a la población que responda a la seguridad jurídica de los habitantes del país.</v>
      </c>
      <c r="C79" s="358"/>
      <c r="D79" s="358"/>
      <c r="E79" s="358"/>
      <c r="F79" s="358"/>
      <c r="G79" s="358"/>
      <c r="H79" s="358"/>
      <c r="I79" s="358"/>
      <c r="J79" s="358"/>
      <c r="K79" s="358"/>
      <c r="L79" s="358"/>
      <c r="M79" s="358"/>
      <c r="N79" s="358"/>
      <c r="O79" s="358"/>
      <c r="P79" s="358"/>
      <c r="Q79" s="359"/>
    </row>
    <row r="80" spans="1:17" s="152" customFormat="1" ht="27.75" customHeight="1" x14ac:dyDescent="0.3">
      <c r="A80" s="30">
        <f>'Matriz Nº1'!A80</f>
        <v>11.1</v>
      </c>
      <c r="B80" s="30" t="str">
        <f>IF(AND(A80&gt;0,'Matriz Nº3'!J80="Administrar"),'Matriz Nº3'!B80," ")</f>
        <v xml:space="preserve"> </v>
      </c>
      <c r="C80" s="115"/>
      <c r="D80" s="5"/>
      <c r="E80" s="5"/>
      <c r="F80" s="6" t="e">
        <f>+IF((VLOOKUP(D80,'Tabla 2-3-4-5'!$B$10:$C$12,2,FALSE)*(VLOOKUP(E80,'Tabla 2-3-4-5'!$B$10:$C$12,2,FALSE)))&lt;3,"BAJO",IF((VLOOKUP(D80,'Tabla 2-3-4-5'!$B$10:$C$12,2,FALSE)*(VLOOKUP(E80,'Tabla 2-3-4-5'!$B$10:$C$12,2,FALSE)))&gt;5,"ALTO","MEDIO"))</f>
        <v>#N/A</v>
      </c>
      <c r="G80" s="30"/>
      <c r="H80" s="30"/>
      <c r="I80" s="30"/>
      <c r="J80" s="30"/>
      <c r="K80" s="30"/>
      <c r="L80" s="30"/>
      <c r="M80" s="30"/>
      <c r="N80" s="30"/>
      <c r="O80" s="31"/>
      <c r="P80" s="32"/>
      <c r="Q80" s="33"/>
    </row>
    <row r="81" spans="1:17" s="152" customFormat="1" ht="31.5" customHeight="1" x14ac:dyDescent="0.3">
      <c r="A81" s="30" t="str">
        <f>'Matriz Nº1'!A81</f>
        <v>11.2</v>
      </c>
      <c r="B81" s="30" t="str">
        <f>IF(AND(A81&gt;0,'Matriz Nº3'!J81="Administrar"),'Matriz Nº3'!B81," ")</f>
        <v xml:space="preserve"> </v>
      </c>
      <c r="C81" s="115"/>
      <c r="D81" s="5"/>
      <c r="E81" s="5"/>
      <c r="F81" s="6" t="e">
        <f>+IF((VLOOKUP(D81,'Tabla 2-3-4-5'!$B$10:$C$12,2,FALSE)*(VLOOKUP(E81,'Tabla 2-3-4-5'!$B$10:$C$12,2,FALSE)))&lt;3,"BAJO",IF((VLOOKUP(D81,'Tabla 2-3-4-5'!$B$10:$C$12,2,FALSE)*(VLOOKUP(E81,'Tabla 2-3-4-5'!$B$10:$C$12,2,FALSE)))&gt;5,"ALTO","MEDIO"))</f>
        <v>#N/A</v>
      </c>
      <c r="G81" s="30"/>
      <c r="H81" s="30"/>
      <c r="I81" s="30"/>
      <c r="J81" s="30"/>
      <c r="K81" s="30"/>
      <c r="L81" s="30"/>
      <c r="M81" s="30"/>
      <c r="N81" s="30"/>
      <c r="O81" s="31"/>
      <c r="P81" s="32"/>
      <c r="Q81" s="33"/>
    </row>
    <row r="82" spans="1:17" s="152" customFormat="1" ht="29.25" customHeight="1" x14ac:dyDescent="0.3">
      <c r="A82" s="30" t="str">
        <f>'Matriz Nº1'!A82</f>
        <v>11.3</v>
      </c>
      <c r="B82" s="30" t="e">
        <f>IF(AND(A82&gt;0,'Matriz Nº3'!J82="Administrar"),'Matriz Nº3'!B82," ")</f>
        <v>#N/A</v>
      </c>
      <c r="C82" s="115"/>
      <c r="D82" s="5"/>
      <c r="E82" s="5"/>
      <c r="F82" s="6" t="e">
        <f>+IF((VLOOKUP(D82,'Tabla 2-3-4-5'!$B$10:$C$12,2,FALSE)*(VLOOKUP(E82,'Tabla 2-3-4-5'!$B$10:$C$12,2,FALSE)))&lt;3,"BAJO",IF((VLOOKUP(D82,'Tabla 2-3-4-5'!$B$10:$C$12,2,FALSE)*(VLOOKUP(E82,'Tabla 2-3-4-5'!$B$10:$C$12,2,FALSE)))&gt;5,"ALTO","MEDIO"))</f>
        <v>#N/A</v>
      </c>
      <c r="G82" s="30"/>
      <c r="H82" s="30"/>
      <c r="I82" s="30"/>
      <c r="J82" s="30"/>
      <c r="K82" s="30"/>
      <c r="L82" s="30"/>
      <c r="M82" s="30"/>
      <c r="N82" s="30"/>
      <c r="O82" s="31"/>
      <c r="P82" s="32"/>
      <c r="Q82" s="33"/>
    </row>
    <row r="83" spans="1:17" s="152" customFormat="1" ht="35.25" customHeight="1" x14ac:dyDescent="0.3">
      <c r="A83" s="30" t="str">
        <f>'Matriz Nº1'!A83</f>
        <v>11.4</v>
      </c>
      <c r="B83" s="30" t="e">
        <f>IF(AND(A83&gt;0,'Matriz Nº3'!J83="Administrar"),'Matriz Nº3'!B83," ")</f>
        <v>#N/A</v>
      </c>
      <c r="C83" s="115"/>
      <c r="D83" s="5"/>
      <c r="E83" s="5"/>
      <c r="F83" s="6" t="e">
        <f>+IF((VLOOKUP(D83,'Tabla 2-3-4-5'!$B$10:$C$12,2,FALSE)*(VLOOKUP(E83,'Tabla 2-3-4-5'!$B$10:$C$12,2,FALSE)))&lt;3,"BAJO",IF((VLOOKUP(D83,'Tabla 2-3-4-5'!$B$10:$C$12,2,FALSE)*(VLOOKUP(E83,'Tabla 2-3-4-5'!$B$10:$C$12,2,FALSE)))&gt;5,"ALTO","MEDIO"))</f>
        <v>#N/A</v>
      </c>
      <c r="G83" s="30"/>
      <c r="H83" s="30"/>
      <c r="I83" s="30"/>
      <c r="J83" s="30"/>
      <c r="K83" s="30"/>
      <c r="L83" s="30"/>
      <c r="M83" s="30"/>
      <c r="N83" s="30"/>
      <c r="O83" s="31"/>
      <c r="P83" s="32"/>
      <c r="Q83" s="33"/>
    </row>
    <row r="84" spans="1:17" s="152" customFormat="1" ht="35.25" customHeight="1" thickBot="1" x14ac:dyDescent="0.35">
      <c r="A84" s="30" t="str">
        <f>'Matriz Nº1'!A84</f>
        <v>11.5</v>
      </c>
      <c r="B84" s="30" t="e">
        <f>IF(AND(A84&gt;0,'Matriz Nº3'!J84="Administrar"),'Matriz Nº3'!B84," ")</f>
        <v>#N/A</v>
      </c>
      <c r="C84" s="115"/>
      <c r="D84" s="5"/>
      <c r="E84" s="5"/>
      <c r="F84" s="6" t="e">
        <f>+IF((VLOOKUP(D84,'Tabla 2-3-4-5'!$B$10:$C$12,2,FALSE)*(VLOOKUP(E84,'Tabla 2-3-4-5'!$B$10:$C$12,2,FALSE)))&lt;3,"BAJO",IF((VLOOKUP(D84,'Tabla 2-3-4-5'!$B$10:$C$12,2,FALSE)*(VLOOKUP(E84,'Tabla 2-3-4-5'!$B$10:$C$12,2,FALSE)))&gt;5,"ALTO","MEDIO"))</f>
        <v>#N/A</v>
      </c>
      <c r="G84" s="30"/>
      <c r="H84" s="30"/>
      <c r="I84" s="30"/>
      <c r="J84" s="30"/>
      <c r="K84" s="30"/>
      <c r="L84" s="30"/>
      <c r="M84" s="30"/>
      <c r="N84" s="30"/>
      <c r="O84" s="31"/>
      <c r="P84" s="32"/>
      <c r="Q84" s="33"/>
    </row>
    <row r="85" spans="1:17" s="152" customFormat="1" ht="33" customHeight="1" thickBot="1" x14ac:dyDescent="0.35">
      <c r="A85" s="110" t="str">
        <f>'Matriz Nº1'!A85</f>
        <v xml:space="preserve">Objetivo Estratégico: </v>
      </c>
      <c r="B85" s="326" t="str">
        <f>'Matriz Nº1'!B85</f>
        <v>Mejorar la gestión de la Imprenta Nacional, en un plazo de 5 años; a tal grado que permita la integración de los procesos en la prestación de los servicios y la sostenibilidad en el tiempo</v>
      </c>
      <c r="C85" s="327"/>
      <c r="D85" s="327"/>
      <c r="E85" s="327"/>
      <c r="F85" s="327"/>
      <c r="G85" s="327"/>
      <c r="H85" s="327"/>
      <c r="I85" s="327"/>
      <c r="J85" s="327"/>
      <c r="K85" s="327"/>
      <c r="L85" s="327"/>
      <c r="M85" s="327"/>
      <c r="N85" s="327"/>
      <c r="O85" s="327"/>
      <c r="P85" s="327"/>
      <c r="Q85" s="328"/>
    </row>
    <row r="86" spans="1:17" s="152" customFormat="1" ht="24.75" customHeight="1" x14ac:dyDescent="0.3">
      <c r="A86" s="114" t="str">
        <f>'Matriz Nº1'!A86</f>
        <v>Objetivo táctico</v>
      </c>
      <c r="B86" s="357" t="str">
        <f>'Matriz Nº1'!B86</f>
        <v xml:space="preserve">12. Dar seguimiento al Plan Estratégico Institucional como instrumento de mediano y largo plazo y mantener alineados los instrumentos de planificación operativa acorde a la orientación del Sistema Nacional de Planificación SNP. </v>
      </c>
      <c r="C86" s="358"/>
      <c r="D86" s="358"/>
      <c r="E86" s="358"/>
      <c r="F86" s="358"/>
      <c r="G86" s="358"/>
      <c r="H86" s="358"/>
      <c r="I86" s="358"/>
      <c r="J86" s="358"/>
      <c r="K86" s="358"/>
      <c r="L86" s="358"/>
      <c r="M86" s="358"/>
      <c r="N86" s="358"/>
      <c r="O86" s="358"/>
      <c r="P86" s="358"/>
      <c r="Q86" s="359"/>
    </row>
    <row r="87" spans="1:17" s="152" customFormat="1" ht="27.75" customHeight="1" x14ac:dyDescent="0.3">
      <c r="A87" s="30">
        <f>'Matriz Nº1'!A87</f>
        <v>12.1</v>
      </c>
      <c r="B87" s="30" t="str">
        <f>IF(AND(A87&gt;0,'Matriz Nº3'!J87="Administrar"),'Matriz Nº3'!B87," ")</f>
        <v xml:space="preserve"> </v>
      </c>
      <c r="C87" s="115"/>
      <c r="D87" s="5"/>
      <c r="E87" s="5"/>
      <c r="F87" s="6" t="e">
        <f>+IF((VLOOKUP(D87,'Tabla 2-3-4-5'!$B$10:$C$12,2,FALSE)*(VLOOKUP(E87,'Tabla 2-3-4-5'!$B$10:$C$12,2,FALSE)))&lt;3,"BAJO",IF((VLOOKUP(D87,'Tabla 2-3-4-5'!$B$10:$C$12,2,FALSE)*(VLOOKUP(E87,'Tabla 2-3-4-5'!$B$10:$C$12,2,FALSE)))&gt;5,"ALTO","MEDIO"))</f>
        <v>#N/A</v>
      </c>
      <c r="G87" s="30"/>
      <c r="H87" s="30"/>
      <c r="I87" s="30"/>
      <c r="J87" s="30"/>
      <c r="K87" s="30"/>
      <c r="L87" s="30"/>
      <c r="M87" s="30"/>
      <c r="N87" s="30"/>
      <c r="O87" s="31"/>
      <c r="P87" s="32"/>
      <c r="Q87" s="33"/>
    </row>
    <row r="88" spans="1:17" s="152" customFormat="1" ht="31.5" customHeight="1" x14ac:dyDescent="0.3">
      <c r="A88" s="30" t="str">
        <f>'Matriz Nº1'!A88</f>
        <v>12.2</v>
      </c>
      <c r="B88" s="30" t="str">
        <f>IF(AND(A88&gt;0,'Matriz Nº3'!J88="Administrar"),'Matriz Nº3'!B88," ")</f>
        <v xml:space="preserve"> </v>
      </c>
      <c r="C88" s="115"/>
      <c r="D88" s="5"/>
      <c r="E88" s="5"/>
      <c r="F88" s="6" t="e">
        <f>+IF((VLOOKUP(D88,'Tabla 2-3-4-5'!$B$10:$C$12,2,FALSE)*(VLOOKUP(E88,'Tabla 2-3-4-5'!$B$10:$C$12,2,FALSE)))&lt;3,"BAJO",IF((VLOOKUP(D88,'Tabla 2-3-4-5'!$B$10:$C$12,2,FALSE)*(VLOOKUP(E88,'Tabla 2-3-4-5'!$B$10:$C$12,2,FALSE)))&gt;5,"ALTO","MEDIO"))</f>
        <v>#N/A</v>
      </c>
      <c r="G88" s="30"/>
      <c r="H88" s="30"/>
      <c r="I88" s="30"/>
      <c r="J88" s="30"/>
      <c r="K88" s="30"/>
      <c r="L88" s="30"/>
      <c r="M88" s="30"/>
      <c r="N88" s="30"/>
      <c r="O88" s="31"/>
      <c r="P88" s="32"/>
      <c r="Q88" s="33"/>
    </row>
    <row r="89" spans="1:17" s="152" customFormat="1" ht="29.25" customHeight="1" x14ac:dyDescent="0.3">
      <c r="A89" s="30" t="str">
        <f>'Matriz Nº1'!A89</f>
        <v>12.3</v>
      </c>
      <c r="B89" s="30" t="e">
        <f>IF(AND(A89&gt;0,'Matriz Nº3'!J89="Administrar"),'Matriz Nº3'!B89," ")</f>
        <v>#N/A</v>
      </c>
      <c r="C89" s="115"/>
      <c r="D89" s="5"/>
      <c r="E89" s="5"/>
      <c r="F89" s="6" t="e">
        <f>+IF((VLOOKUP(D89,'Tabla 2-3-4-5'!$B$10:$C$12,2,FALSE)*(VLOOKUP(E89,'Tabla 2-3-4-5'!$B$10:$C$12,2,FALSE)))&lt;3,"BAJO",IF((VLOOKUP(D89,'Tabla 2-3-4-5'!$B$10:$C$12,2,FALSE)*(VLOOKUP(E89,'Tabla 2-3-4-5'!$B$10:$C$12,2,FALSE)))&gt;5,"ALTO","MEDIO"))</f>
        <v>#N/A</v>
      </c>
      <c r="G89" s="30"/>
      <c r="H89" s="30"/>
      <c r="I89" s="30"/>
      <c r="J89" s="30"/>
      <c r="K89" s="30"/>
      <c r="L89" s="30"/>
      <c r="M89" s="30"/>
      <c r="N89" s="30"/>
      <c r="O89" s="31"/>
      <c r="P89" s="32"/>
      <c r="Q89" s="33"/>
    </row>
    <row r="90" spans="1:17" s="152" customFormat="1" ht="35.25" customHeight="1" x14ac:dyDescent="0.3">
      <c r="A90" s="30" t="str">
        <f>'Matriz Nº1'!A90</f>
        <v>12.4</v>
      </c>
      <c r="B90" s="30" t="e">
        <f>IF(AND(A90&gt;0,'Matriz Nº3'!J90="Administrar"),'Matriz Nº3'!B90," ")</f>
        <v>#N/A</v>
      </c>
      <c r="C90" s="115"/>
      <c r="D90" s="5"/>
      <c r="E90" s="5"/>
      <c r="F90" s="6" t="e">
        <f>+IF((VLOOKUP(D90,'Tabla 2-3-4-5'!$B$10:$C$12,2,FALSE)*(VLOOKUP(E90,'Tabla 2-3-4-5'!$B$10:$C$12,2,FALSE)))&lt;3,"BAJO",IF((VLOOKUP(D90,'Tabla 2-3-4-5'!$B$10:$C$12,2,FALSE)*(VLOOKUP(E90,'Tabla 2-3-4-5'!$B$10:$C$12,2,FALSE)))&gt;5,"ALTO","MEDIO"))</f>
        <v>#N/A</v>
      </c>
      <c r="G90" s="30"/>
      <c r="H90" s="30"/>
      <c r="I90" s="30"/>
      <c r="J90" s="30"/>
      <c r="K90" s="30"/>
      <c r="L90" s="30"/>
      <c r="M90" s="30"/>
      <c r="N90" s="30"/>
      <c r="O90" s="31"/>
      <c r="P90" s="32"/>
      <c r="Q90" s="33"/>
    </row>
    <row r="91" spans="1:17" s="152" customFormat="1" ht="35.25" customHeight="1" thickBot="1" x14ac:dyDescent="0.35">
      <c r="A91" s="30" t="str">
        <f>'Matriz Nº1'!A91</f>
        <v>12.5</v>
      </c>
      <c r="B91" s="30" t="e">
        <f>IF(AND(A91&gt;0,'Matriz Nº3'!J91="Administrar"),'Matriz Nº3'!B91," ")</f>
        <v>#N/A</v>
      </c>
      <c r="C91" s="115"/>
      <c r="D91" s="5"/>
      <c r="E91" s="5"/>
      <c r="F91" s="6" t="e">
        <f>+IF((VLOOKUP(D91,'Tabla 2-3-4-5'!$B$10:$C$12,2,FALSE)*(VLOOKUP(E91,'Tabla 2-3-4-5'!$B$10:$C$12,2,FALSE)))&lt;3,"BAJO",IF((VLOOKUP(D91,'Tabla 2-3-4-5'!$B$10:$C$12,2,FALSE)*(VLOOKUP(E91,'Tabla 2-3-4-5'!$B$10:$C$12,2,FALSE)))&gt;5,"ALTO","MEDIO"))</f>
        <v>#N/A</v>
      </c>
      <c r="G91" s="30"/>
      <c r="H91" s="30"/>
      <c r="I91" s="30"/>
      <c r="J91" s="30"/>
      <c r="K91" s="30"/>
      <c r="L91" s="30"/>
      <c r="M91" s="30"/>
      <c r="N91" s="30"/>
      <c r="O91" s="31"/>
      <c r="P91" s="32"/>
      <c r="Q91" s="33"/>
    </row>
    <row r="92" spans="1:17" s="152" customFormat="1" ht="33" customHeight="1" thickBot="1" x14ac:dyDescent="0.35">
      <c r="A92" s="110" t="e">
        <f>'Matriz Nº1'!A92</f>
        <v>#REF!</v>
      </c>
      <c r="B92" s="326" t="e">
        <f>'Matriz Nº1'!B92</f>
        <v>#REF!</v>
      </c>
      <c r="C92" s="327"/>
      <c r="D92" s="327"/>
      <c r="E92" s="327"/>
      <c r="F92" s="327"/>
      <c r="G92" s="327"/>
      <c r="H92" s="327"/>
      <c r="I92" s="327"/>
      <c r="J92" s="327"/>
      <c r="K92" s="327"/>
      <c r="L92" s="327"/>
      <c r="M92" s="327"/>
      <c r="N92" s="327"/>
      <c r="O92" s="327"/>
      <c r="P92" s="327"/>
      <c r="Q92" s="328"/>
    </row>
    <row r="93" spans="1:17" s="152" customFormat="1" ht="24.75" customHeight="1" x14ac:dyDescent="0.3">
      <c r="A93" s="114" t="str">
        <f>'Matriz Nº1'!A93</f>
        <v>Objetivo táctico</v>
      </c>
      <c r="B93" s="357" t="e">
        <f>'Matriz Nº1'!B93</f>
        <v>#REF!</v>
      </c>
      <c r="C93" s="358"/>
      <c r="D93" s="358"/>
      <c r="E93" s="358"/>
      <c r="F93" s="358"/>
      <c r="G93" s="358"/>
      <c r="H93" s="358"/>
      <c r="I93" s="358"/>
      <c r="J93" s="358"/>
      <c r="K93" s="358"/>
      <c r="L93" s="358"/>
      <c r="M93" s="358"/>
      <c r="N93" s="358"/>
      <c r="O93" s="358"/>
      <c r="P93" s="358"/>
      <c r="Q93" s="359"/>
    </row>
    <row r="94" spans="1:17" s="152" customFormat="1" ht="27.75" customHeight="1" x14ac:dyDescent="0.3">
      <c r="A94" s="30">
        <f>'Matriz Nº1'!A94</f>
        <v>13.1</v>
      </c>
      <c r="B94" s="30" t="str">
        <f>IF(AND(A94&gt;0,'Matriz Nº3'!J94="Administrar"),'Matriz Nº3'!B94," ")</f>
        <v xml:space="preserve"> </v>
      </c>
      <c r="C94" s="115"/>
      <c r="D94" s="5"/>
      <c r="E94" s="5"/>
      <c r="F94" s="6" t="e">
        <f>+IF((VLOOKUP(D94,'Tabla 2-3-4-5'!$B$10:$C$12,2,FALSE)*(VLOOKUP(E94,'Tabla 2-3-4-5'!$B$10:$C$12,2,FALSE)))&lt;3,"BAJO",IF((VLOOKUP(D94,'Tabla 2-3-4-5'!$B$10:$C$12,2,FALSE)*(VLOOKUP(E94,'Tabla 2-3-4-5'!$B$10:$C$12,2,FALSE)))&gt;5,"ALTO","MEDIO"))</f>
        <v>#N/A</v>
      </c>
      <c r="G94" s="30"/>
      <c r="H94" s="30"/>
      <c r="I94" s="30"/>
      <c r="J94" s="30"/>
      <c r="K94" s="30"/>
      <c r="L94" s="30"/>
      <c r="M94" s="30"/>
      <c r="N94" s="30"/>
      <c r="O94" s="31"/>
      <c r="P94" s="32"/>
      <c r="Q94" s="33"/>
    </row>
    <row r="95" spans="1:17" s="152" customFormat="1" ht="31.5" customHeight="1" x14ac:dyDescent="0.3">
      <c r="A95" s="30" t="str">
        <f>'Matriz Nº1'!A95</f>
        <v>13.2</v>
      </c>
      <c r="B95" s="30" t="str">
        <f>IF(AND(A95&gt;0,'Matriz Nº3'!J95="Administrar"),'Matriz Nº3'!B95," ")</f>
        <v xml:space="preserve"> </v>
      </c>
      <c r="C95" s="115"/>
      <c r="D95" s="5"/>
      <c r="E95" s="5"/>
      <c r="F95" s="6" t="e">
        <f>+IF((VLOOKUP(D95,'Tabla 2-3-4-5'!$B$10:$C$12,2,FALSE)*(VLOOKUP(E95,'Tabla 2-3-4-5'!$B$10:$C$12,2,FALSE)))&lt;3,"BAJO",IF((VLOOKUP(D95,'Tabla 2-3-4-5'!$B$10:$C$12,2,FALSE)*(VLOOKUP(E95,'Tabla 2-3-4-5'!$B$10:$C$12,2,FALSE)))&gt;5,"ALTO","MEDIO"))</f>
        <v>#N/A</v>
      </c>
      <c r="G95" s="30"/>
      <c r="H95" s="30"/>
      <c r="I95" s="30"/>
      <c r="J95" s="30"/>
      <c r="K95" s="30"/>
      <c r="L95" s="30"/>
      <c r="M95" s="30"/>
      <c r="N95" s="30"/>
      <c r="O95" s="31"/>
      <c r="P95" s="32"/>
      <c r="Q95" s="33"/>
    </row>
    <row r="96" spans="1:17" s="152" customFormat="1" ht="29.25" customHeight="1" x14ac:dyDescent="0.3">
      <c r="A96" s="30" t="str">
        <f>'Matriz Nº1'!A96</f>
        <v>13.3</v>
      </c>
      <c r="B96" s="30" t="e">
        <f>IF(AND(A96&gt;0,'Matriz Nº3'!J96="Administrar"),'Matriz Nº3'!B96," ")</f>
        <v>#N/A</v>
      </c>
      <c r="C96" s="115"/>
      <c r="D96" s="5"/>
      <c r="E96" s="5"/>
      <c r="F96" s="6" t="e">
        <f>+IF((VLOOKUP(D96,'Tabla 2-3-4-5'!$B$10:$C$12,2,FALSE)*(VLOOKUP(E96,'Tabla 2-3-4-5'!$B$10:$C$12,2,FALSE)))&lt;3,"BAJO",IF((VLOOKUP(D96,'Tabla 2-3-4-5'!$B$10:$C$12,2,FALSE)*(VLOOKUP(E96,'Tabla 2-3-4-5'!$B$10:$C$12,2,FALSE)))&gt;5,"ALTO","MEDIO"))</f>
        <v>#N/A</v>
      </c>
      <c r="G96" s="30"/>
      <c r="H96" s="30"/>
      <c r="I96" s="30"/>
      <c r="J96" s="30"/>
      <c r="K96" s="30"/>
      <c r="L96" s="30"/>
      <c r="M96" s="30"/>
      <c r="N96" s="30"/>
      <c r="O96" s="31"/>
      <c r="P96" s="32"/>
      <c r="Q96" s="33"/>
    </row>
    <row r="97" spans="1:17" s="152" customFormat="1" ht="35.25" customHeight="1" x14ac:dyDescent="0.3">
      <c r="A97" s="30" t="str">
        <f>'Matriz Nº1'!A97</f>
        <v>13.4</v>
      </c>
      <c r="B97" s="30" t="e">
        <f>IF(AND(A97&gt;0,'Matriz Nº3'!J97="Administrar"),'Matriz Nº3'!B97," ")</f>
        <v>#N/A</v>
      </c>
      <c r="C97" s="115"/>
      <c r="D97" s="5"/>
      <c r="E97" s="5"/>
      <c r="F97" s="6" t="e">
        <f>+IF((VLOOKUP(D97,'Tabla 2-3-4-5'!$B$10:$C$12,2,FALSE)*(VLOOKUP(E97,'Tabla 2-3-4-5'!$B$10:$C$12,2,FALSE)))&lt;3,"BAJO",IF((VLOOKUP(D97,'Tabla 2-3-4-5'!$B$10:$C$12,2,FALSE)*(VLOOKUP(E97,'Tabla 2-3-4-5'!$B$10:$C$12,2,FALSE)))&gt;5,"ALTO","MEDIO"))</f>
        <v>#N/A</v>
      </c>
      <c r="G97" s="30"/>
      <c r="H97" s="30"/>
      <c r="I97" s="30"/>
      <c r="J97" s="30"/>
      <c r="K97" s="30"/>
      <c r="L97" s="30"/>
      <c r="M97" s="30"/>
      <c r="N97" s="30"/>
      <c r="O97" s="31"/>
      <c r="P97" s="32"/>
      <c r="Q97" s="33"/>
    </row>
    <row r="98" spans="1:17" s="152" customFormat="1" ht="35.25" customHeight="1" thickBot="1" x14ac:dyDescent="0.35">
      <c r="A98" s="30" t="str">
        <f>'Matriz Nº1'!A98</f>
        <v>13.5</v>
      </c>
      <c r="B98" s="30" t="e">
        <f>IF(AND(A98&gt;0,'Matriz Nº3'!J98="Administrar"),'Matriz Nº3'!B98," ")</f>
        <v>#N/A</v>
      </c>
      <c r="C98" s="115"/>
      <c r="D98" s="5"/>
      <c r="E98" s="5"/>
      <c r="F98" s="6" t="e">
        <f>+IF((VLOOKUP(D98,'Tabla 2-3-4-5'!$B$10:$C$12,2,FALSE)*(VLOOKUP(E98,'Tabla 2-3-4-5'!$B$10:$C$12,2,FALSE)))&lt;3,"BAJO",IF((VLOOKUP(D98,'Tabla 2-3-4-5'!$B$10:$C$12,2,FALSE)*(VLOOKUP(E98,'Tabla 2-3-4-5'!$B$10:$C$12,2,FALSE)))&gt;5,"ALTO","MEDIO"))</f>
        <v>#N/A</v>
      </c>
      <c r="G98" s="30"/>
      <c r="H98" s="30"/>
      <c r="I98" s="30"/>
      <c r="J98" s="30"/>
      <c r="K98" s="30"/>
      <c r="L98" s="30"/>
      <c r="M98" s="30"/>
      <c r="N98" s="30"/>
      <c r="O98" s="31"/>
      <c r="P98" s="32"/>
      <c r="Q98" s="33"/>
    </row>
    <row r="99" spans="1:17" s="152" customFormat="1" ht="33" customHeight="1" thickBot="1" x14ac:dyDescent="0.35">
      <c r="A99" s="110" t="str">
        <f>'Matriz Nº1'!A99</f>
        <v xml:space="preserve">Objetivo Estratégico: </v>
      </c>
      <c r="B99" s="326" t="str">
        <f>'Matriz Nº1'!B99</f>
        <v>Modernizar la Imprenta Nacional, en un plazo de 5 años; de tal manera que permita la mejora de los niveles de producción con prácticas amigables con el ambiente.</v>
      </c>
      <c r="C99" s="327"/>
      <c r="D99" s="327"/>
      <c r="E99" s="327"/>
      <c r="F99" s="327"/>
      <c r="G99" s="327"/>
      <c r="H99" s="327"/>
      <c r="I99" s="327"/>
      <c r="J99" s="327"/>
      <c r="K99" s="327"/>
      <c r="L99" s="327"/>
      <c r="M99" s="327"/>
      <c r="N99" s="327"/>
      <c r="O99" s="327"/>
      <c r="P99" s="327"/>
      <c r="Q99" s="328"/>
    </row>
    <row r="100" spans="1:17" s="152" customFormat="1" ht="24.75" customHeight="1" x14ac:dyDescent="0.3">
      <c r="A100" s="114" t="str">
        <f>'Matriz Nº1'!A100</f>
        <v>Objetivo táctico</v>
      </c>
      <c r="B100" s="357" t="str">
        <f>'Matriz Nº1'!B100</f>
        <v>13. Desarrollar estrategias que permitan brindar un servicio de excelencia en la atención de las publicaciones de los Diarios Oficiales, en las oficinas destinadas a este fin.</v>
      </c>
      <c r="C100" s="358"/>
      <c r="D100" s="358"/>
      <c r="E100" s="358"/>
      <c r="F100" s="358"/>
      <c r="G100" s="358"/>
      <c r="H100" s="358"/>
      <c r="I100" s="358"/>
      <c r="J100" s="358"/>
      <c r="K100" s="358"/>
      <c r="L100" s="358"/>
      <c r="M100" s="358"/>
      <c r="N100" s="358"/>
      <c r="O100" s="358"/>
      <c r="P100" s="358"/>
      <c r="Q100" s="359"/>
    </row>
    <row r="101" spans="1:17" s="152" customFormat="1" ht="27.75" customHeight="1" x14ac:dyDescent="0.3">
      <c r="A101" s="30" t="str">
        <f>'Matriz Nº1'!A101</f>
        <v>14.1</v>
      </c>
      <c r="B101" s="30" t="str">
        <f>IF(AND(A101&gt;0,'Matriz Nº3'!J101="Administrar"),'Matriz Nº3'!B101," ")</f>
        <v xml:space="preserve"> </v>
      </c>
      <c r="C101" s="115"/>
      <c r="D101" s="5"/>
      <c r="E101" s="5"/>
      <c r="F101" s="6" t="e">
        <f>+IF((VLOOKUP(D101,'Tabla 2-3-4-5'!$B$10:$C$12,2,FALSE)*(VLOOKUP(E101,'Tabla 2-3-4-5'!$B$10:$C$12,2,FALSE)))&lt;3,"BAJO",IF((VLOOKUP(D101,'Tabla 2-3-4-5'!$B$10:$C$12,2,FALSE)*(VLOOKUP(E101,'Tabla 2-3-4-5'!$B$10:$C$12,2,FALSE)))&gt;5,"ALTO","MEDIO"))</f>
        <v>#N/A</v>
      </c>
      <c r="G101" s="30"/>
      <c r="H101" s="30"/>
      <c r="I101" s="30"/>
      <c r="J101" s="30"/>
      <c r="K101" s="30"/>
      <c r="L101" s="30"/>
      <c r="M101" s="30"/>
      <c r="N101" s="30"/>
      <c r="O101" s="31"/>
      <c r="P101" s="32"/>
      <c r="Q101" s="33"/>
    </row>
    <row r="102" spans="1:17" s="152" customFormat="1" ht="31.5" customHeight="1" x14ac:dyDescent="0.3">
      <c r="A102" s="30" t="str">
        <f>'Matriz Nº1'!A102</f>
        <v>14.2</v>
      </c>
      <c r="B102" s="30" t="str">
        <f>IF(AND(A102&gt;0,'Matriz Nº3'!J102="Administrar"),'Matriz Nº3'!B102," ")</f>
        <v xml:space="preserve"> </v>
      </c>
      <c r="C102" s="115"/>
      <c r="D102" s="5"/>
      <c r="E102" s="5"/>
      <c r="F102" s="6" t="e">
        <f>+IF((VLOOKUP(D102,'Tabla 2-3-4-5'!$B$10:$C$12,2,FALSE)*(VLOOKUP(E102,'Tabla 2-3-4-5'!$B$10:$C$12,2,FALSE)))&lt;3,"BAJO",IF((VLOOKUP(D102,'Tabla 2-3-4-5'!$B$10:$C$12,2,FALSE)*(VLOOKUP(E102,'Tabla 2-3-4-5'!$B$10:$C$12,2,FALSE)))&gt;5,"ALTO","MEDIO"))</f>
        <v>#N/A</v>
      </c>
      <c r="G102" s="30"/>
      <c r="H102" s="30"/>
      <c r="I102" s="30"/>
      <c r="J102" s="30"/>
      <c r="K102" s="30"/>
      <c r="L102" s="30"/>
      <c r="M102" s="30"/>
      <c r="N102" s="30"/>
      <c r="O102" s="31"/>
      <c r="P102" s="32"/>
      <c r="Q102" s="33"/>
    </row>
    <row r="103" spans="1:17" s="152" customFormat="1" ht="29.25" customHeight="1" x14ac:dyDescent="0.3">
      <c r="A103" s="30" t="str">
        <f>'Matriz Nº1'!A103</f>
        <v>14.3</v>
      </c>
      <c r="B103" s="30" t="e">
        <f>IF(AND(A103&gt;0,'Matriz Nº3'!J103="Administrar"),'Matriz Nº3'!B103," ")</f>
        <v>#N/A</v>
      </c>
      <c r="C103" s="115"/>
      <c r="D103" s="5"/>
      <c r="E103" s="5"/>
      <c r="F103" s="6" t="e">
        <f>+IF((VLOOKUP(D103,'Tabla 2-3-4-5'!$B$10:$C$12,2,FALSE)*(VLOOKUP(E103,'Tabla 2-3-4-5'!$B$10:$C$12,2,FALSE)))&lt;3,"BAJO",IF((VLOOKUP(D103,'Tabla 2-3-4-5'!$B$10:$C$12,2,FALSE)*(VLOOKUP(E103,'Tabla 2-3-4-5'!$B$10:$C$12,2,FALSE)))&gt;5,"ALTO","MEDIO"))</f>
        <v>#N/A</v>
      </c>
      <c r="G103" s="30"/>
      <c r="H103" s="30"/>
      <c r="I103" s="30"/>
      <c r="J103" s="30"/>
      <c r="K103" s="30"/>
      <c r="L103" s="30"/>
      <c r="M103" s="30"/>
      <c r="N103" s="30"/>
      <c r="O103" s="31"/>
      <c r="P103" s="32"/>
      <c r="Q103" s="33"/>
    </row>
    <row r="104" spans="1:17" s="152" customFormat="1" ht="35.25" customHeight="1" x14ac:dyDescent="0.3">
      <c r="A104" s="30" t="str">
        <f>'Matriz Nº1'!A104</f>
        <v>14.4</v>
      </c>
      <c r="B104" s="30" t="e">
        <f>IF(AND(A104&gt;0,'Matriz Nº3'!J104="Administrar"),'Matriz Nº3'!B104," ")</f>
        <v>#N/A</v>
      </c>
      <c r="C104" s="115"/>
      <c r="D104" s="5"/>
      <c r="E104" s="5"/>
      <c r="F104" s="6" t="e">
        <f>+IF((VLOOKUP(D104,'Tabla 2-3-4-5'!$B$10:$C$12,2,FALSE)*(VLOOKUP(E104,'Tabla 2-3-4-5'!$B$10:$C$12,2,FALSE)))&lt;3,"BAJO",IF((VLOOKUP(D104,'Tabla 2-3-4-5'!$B$10:$C$12,2,FALSE)*(VLOOKUP(E104,'Tabla 2-3-4-5'!$B$10:$C$12,2,FALSE)))&gt;5,"ALTO","MEDIO"))</f>
        <v>#N/A</v>
      </c>
      <c r="G104" s="30"/>
      <c r="H104" s="30"/>
      <c r="I104" s="30"/>
      <c r="J104" s="30"/>
      <c r="K104" s="30"/>
      <c r="L104" s="30"/>
      <c r="M104" s="30"/>
      <c r="N104" s="30"/>
      <c r="O104" s="31"/>
      <c r="P104" s="32"/>
      <c r="Q104" s="33"/>
    </row>
    <row r="105" spans="1:17" s="152" customFormat="1" ht="35.25" customHeight="1" x14ac:dyDescent="0.3">
      <c r="A105" s="30" t="str">
        <f>'Matriz Nº1'!A105</f>
        <v>14.5</v>
      </c>
      <c r="B105" s="30" t="e">
        <f>IF(AND(A105&gt;0,'Matriz Nº3'!J105="Administrar"),'Matriz Nº3'!B105," ")</f>
        <v>#N/A</v>
      </c>
      <c r="C105" s="115"/>
      <c r="D105" s="5"/>
      <c r="E105" s="5"/>
      <c r="F105" s="6" t="e">
        <f>+IF((VLOOKUP(D105,'Tabla 2-3-4-5'!$B$10:$C$12,2,FALSE)*(VLOOKUP(E105,'Tabla 2-3-4-5'!$B$10:$C$12,2,FALSE)))&lt;3,"BAJO",IF((VLOOKUP(D105,'Tabla 2-3-4-5'!$B$10:$C$12,2,FALSE)*(VLOOKUP(E105,'Tabla 2-3-4-5'!$B$10:$C$12,2,FALSE)))&gt;5,"ALTO","MEDIO"))</f>
        <v>#N/A</v>
      </c>
      <c r="G105" s="30"/>
      <c r="H105" s="30"/>
      <c r="I105" s="30"/>
      <c r="J105" s="30"/>
      <c r="K105" s="30"/>
      <c r="L105" s="30"/>
      <c r="M105" s="30"/>
      <c r="N105" s="30"/>
      <c r="O105" s="31"/>
      <c r="P105" s="32"/>
      <c r="Q105" s="33"/>
    </row>
    <row r="106" spans="1:17" ht="15.75" customHeight="1" x14ac:dyDescent="0.3">
      <c r="A106" s="143"/>
      <c r="B106" s="143"/>
      <c r="C106" s="143"/>
      <c r="D106" s="143"/>
      <c r="E106" s="143"/>
      <c r="F106" s="143"/>
      <c r="G106" s="143"/>
      <c r="H106" s="143"/>
      <c r="I106" s="143"/>
      <c r="J106" s="143"/>
      <c r="K106" s="143"/>
      <c r="L106" s="143"/>
      <c r="M106" s="143"/>
      <c r="N106" s="143"/>
      <c r="O106" s="143"/>
      <c r="P106" s="143"/>
      <c r="Q106" s="143"/>
    </row>
    <row r="107" spans="1:17" ht="15.75" customHeight="1" x14ac:dyDescent="0.3"/>
    <row r="108" spans="1:17" ht="15.75" customHeight="1" x14ac:dyDescent="0.3"/>
    <row r="109" spans="1:17" ht="15.75" customHeight="1" x14ac:dyDescent="0.3"/>
    <row r="110" spans="1:17" ht="15.75" customHeight="1" x14ac:dyDescent="0.3"/>
    <row r="111" spans="1:17" ht="15.75" customHeight="1" x14ac:dyDescent="0.3"/>
    <row r="112" spans="1:17"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sheetData>
  <mergeCells count="44">
    <mergeCell ref="A1:Q1"/>
    <mergeCell ref="A2:Q2"/>
    <mergeCell ref="A3:Q3"/>
    <mergeCell ref="A4:Q4"/>
    <mergeCell ref="A5:Q5"/>
    <mergeCell ref="B15:Q15"/>
    <mergeCell ref="B16:Q16"/>
    <mergeCell ref="B8:Q8"/>
    <mergeCell ref="B9:Q9"/>
    <mergeCell ref="A6:A7"/>
    <mergeCell ref="B6:B7"/>
    <mergeCell ref="C6:F6"/>
    <mergeCell ref="G6:G7"/>
    <mergeCell ref="J6:J7"/>
    <mergeCell ref="K6:M6"/>
    <mergeCell ref="N6:O6"/>
    <mergeCell ref="P6:P7"/>
    <mergeCell ref="Q6:Q7"/>
    <mergeCell ref="H6:H7"/>
    <mergeCell ref="I6:I7"/>
    <mergeCell ref="B51:Q51"/>
    <mergeCell ref="B57:Q57"/>
    <mergeCell ref="B44:Q44"/>
    <mergeCell ref="B50:Q50"/>
    <mergeCell ref="B22:Q22"/>
    <mergeCell ref="B23:Q23"/>
    <mergeCell ref="B29:Q29"/>
    <mergeCell ref="B30:Q30"/>
    <mergeCell ref="B36:Q36"/>
    <mergeCell ref="B37:Q37"/>
    <mergeCell ref="B43:Q43"/>
    <mergeCell ref="B58:Q58"/>
    <mergeCell ref="B64:Q64"/>
    <mergeCell ref="B71:Q71"/>
    <mergeCell ref="B72:Q72"/>
    <mergeCell ref="B78:Q78"/>
    <mergeCell ref="B65:Q65"/>
    <mergeCell ref="B99:Q99"/>
    <mergeCell ref="B100:Q100"/>
    <mergeCell ref="B79:Q79"/>
    <mergeCell ref="B85:Q85"/>
    <mergeCell ref="B86:Q86"/>
    <mergeCell ref="B92:Q92"/>
    <mergeCell ref="B93:Q93"/>
  </mergeCells>
  <conditionalFormatting sqref="F10">
    <cfRule type="containsText" dxfId="419" priority="547" operator="containsText" text="BAJO">
      <formula>NOT(ISERROR(SEARCH(("BAJO"),(F10))))</formula>
    </cfRule>
  </conditionalFormatting>
  <conditionalFormatting sqref="F10">
    <cfRule type="containsText" dxfId="418" priority="548" operator="containsText" text="MEDIO">
      <formula>NOT(ISERROR(SEARCH(("MEDIO"),(F10))))</formula>
    </cfRule>
  </conditionalFormatting>
  <conditionalFormatting sqref="F10">
    <cfRule type="containsText" dxfId="417" priority="549" operator="containsText" text="ALTO">
      <formula>NOT(ISERROR(SEARCH(("ALTO"),(F10))))</formula>
    </cfRule>
  </conditionalFormatting>
  <conditionalFormatting sqref="F10">
    <cfRule type="cellIs" dxfId="416" priority="550" operator="between">
      <formula>5</formula>
      <formula>9</formula>
    </cfRule>
  </conditionalFormatting>
  <conditionalFormatting sqref="F10">
    <cfRule type="cellIs" dxfId="415" priority="551" operator="between">
      <formula>3</formula>
      <formula>4</formula>
    </cfRule>
  </conditionalFormatting>
  <conditionalFormatting sqref="F10">
    <cfRule type="cellIs" dxfId="414" priority="552" operator="between">
      <formula>1</formula>
      <formula>2</formula>
    </cfRule>
  </conditionalFormatting>
  <conditionalFormatting sqref="F13">
    <cfRule type="containsText" dxfId="413" priority="445" operator="containsText" text="BAJO">
      <formula>NOT(ISERROR(SEARCH(("BAJO"),(F13))))</formula>
    </cfRule>
  </conditionalFormatting>
  <conditionalFormatting sqref="F13">
    <cfRule type="containsText" dxfId="412" priority="446" operator="containsText" text="MEDIO">
      <formula>NOT(ISERROR(SEARCH(("MEDIO"),(F13))))</formula>
    </cfRule>
  </conditionalFormatting>
  <conditionalFormatting sqref="F13">
    <cfRule type="containsText" dxfId="411" priority="447" operator="containsText" text="ALTO">
      <formula>NOT(ISERROR(SEARCH(("ALTO"),(F13))))</formula>
    </cfRule>
  </conditionalFormatting>
  <conditionalFormatting sqref="F13">
    <cfRule type="cellIs" dxfId="410" priority="448" operator="between">
      <formula>5</formula>
      <formula>9</formula>
    </cfRule>
  </conditionalFormatting>
  <conditionalFormatting sqref="F13">
    <cfRule type="cellIs" dxfId="409" priority="449" operator="between">
      <formula>3</formula>
      <formula>4</formula>
    </cfRule>
  </conditionalFormatting>
  <conditionalFormatting sqref="F13">
    <cfRule type="cellIs" dxfId="408" priority="450" operator="between">
      <formula>1</formula>
      <formula>2</formula>
    </cfRule>
  </conditionalFormatting>
  <conditionalFormatting sqref="F14">
    <cfRule type="containsText" dxfId="407" priority="439" operator="containsText" text="BAJO">
      <formula>NOT(ISERROR(SEARCH(("BAJO"),(F14))))</formula>
    </cfRule>
  </conditionalFormatting>
  <conditionalFormatting sqref="F14">
    <cfRule type="containsText" dxfId="406" priority="440" operator="containsText" text="MEDIO">
      <formula>NOT(ISERROR(SEARCH(("MEDIO"),(F14))))</formula>
    </cfRule>
  </conditionalFormatting>
  <conditionalFormatting sqref="F14">
    <cfRule type="containsText" dxfId="405" priority="441" operator="containsText" text="ALTO">
      <formula>NOT(ISERROR(SEARCH(("ALTO"),(F14))))</formula>
    </cfRule>
  </conditionalFormatting>
  <conditionalFormatting sqref="F14">
    <cfRule type="cellIs" dxfId="404" priority="442" operator="between">
      <formula>5</formula>
      <formula>9</formula>
    </cfRule>
  </conditionalFormatting>
  <conditionalFormatting sqref="F14">
    <cfRule type="cellIs" dxfId="403" priority="443" operator="between">
      <formula>3</formula>
      <formula>4</formula>
    </cfRule>
  </conditionalFormatting>
  <conditionalFormatting sqref="F14">
    <cfRule type="cellIs" dxfId="402" priority="444" operator="between">
      <formula>1</formula>
      <formula>2</formula>
    </cfRule>
  </conditionalFormatting>
  <conditionalFormatting sqref="F11">
    <cfRule type="containsText" dxfId="401" priority="457" operator="containsText" text="BAJO">
      <formula>NOT(ISERROR(SEARCH(("BAJO"),(F11))))</formula>
    </cfRule>
  </conditionalFormatting>
  <conditionalFormatting sqref="F11">
    <cfRule type="containsText" dxfId="400" priority="458" operator="containsText" text="MEDIO">
      <formula>NOT(ISERROR(SEARCH(("MEDIO"),(F11))))</formula>
    </cfRule>
  </conditionalFormatting>
  <conditionalFormatting sqref="F11">
    <cfRule type="containsText" dxfId="399" priority="459" operator="containsText" text="ALTO">
      <formula>NOT(ISERROR(SEARCH(("ALTO"),(F11))))</formula>
    </cfRule>
  </conditionalFormatting>
  <conditionalFormatting sqref="F11">
    <cfRule type="cellIs" dxfId="398" priority="460" operator="between">
      <formula>5</formula>
      <formula>9</formula>
    </cfRule>
  </conditionalFormatting>
  <conditionalFormatting sqref="F11">
    <cfRule type="cellIs" dxfId="397" priority="461" operator="between">
      <formula>3</formula>
      <formula>4</formula>
    </cfRule>
  </conditionalFormatting>
  <conditionalFormatting sqref="F11">
    <cfRule type="cellIs" dxfId="396" priority="462" operator="between">
      <formula>1</formula>
      <formula>2</formula>
    </cfRule>
  </conditionalFormatting>
  <conditionalFormatting sqref="F12">
    <cfRule type="containsText" dxfId="395" priority="451" operator="containsText" text="BAJO">
      <formula>NOT(ISERROR(SEARCH(("BAJO"),(F12))))</formula>
    </cfRule>
  </conditionalFormatting>
  <conditionalFormatting sqref="F12">
    <cfRule type="containsText" dxfId="394" priority="452" operator="containsText" text="MEDIO">
      <formula>NOT(ISERROR(SEARCH(("MEDIO"),(F12))))</formula>
    </cfRule>
  </conditionalFormatting>
  <conditionalFormatting sqref="F12">
    <cfRule type="containsText" dxfId="393" priority="453" operator="containsText" text="ALTO">
      <formula>NOT(ISERROR(SEARCH(("ALTO"),(F12))))</formula>
    </cfRule>
  </conditionalFormatting>
  <conditionalFormatting sqref="F12">
    <cfRule type="cellIs" dxfId="392" priority="454" operator="between">
      <formula>5</formula>
      <formula>9</formula>
    </cfRule>
  </conditionalFormatting>
  <conditionalFormatting sqref="F12">
    <cfRule type="cellIs" dxfId="391" priority="455" operator="between">
      <formula>3</formula>
      <formula>4</formula>
    </cfRule>
  </conditionalFormatting>
  <conditionalFormatting sqref="F12">
    <cfRule type="cellIs" dxfId="390" priority="456" operator="between">
      <formula>1</formula>
      <formula>2</formula>
    </cfRule>
  </conditionalFormatting>
  <conditionalFormatting sqref="F28">
    <cfRule type="containsText" dxfId="389" priority="379" operator="containsText" text="BAJO">
      <formula>NOT(ISERROR(SEARCH(("BAJO"),(F28))))</formula>
    </cfRule>
  </conditionalFormatting>
  <conditionalFormatting sqref="F17">
    <cfRule type="containsText" dxfId="388" priority="433" operator="containsText" text="BAJO">
      <formula>NOT(ISERROR(SEARCH(("BAJO"),(F17))))</formula>
    </cfRule>
  </conditionalFormatting>
  <conditionalFormatting sqref="F17">
    <cfRule type="containsText" dxfId="387" priority="434" operator="containsText" text="MEDIO">
      <formula>NOT(ISERROR(SEARCH(("MEDIO"),(F17))))</formula>
    </cfRule>
  </conditionalFormatting>
  <conditionalFormatting sqref="F17">
    <cfRule type="containsText" dxfId="386" priority="435" operator="containsText" text="ALTO">
      <formula>NOT(ISERROR(SEARCH(("ALTO"),(F17))))</formula>
    </cfRule>
  </conditionalFormatting>
  <conditionalFormatting sqref="F17">
    <cfRule type="cellIs" dxfId="385" priority="436" operator="between">
      <formula>5</formula>
      <formula>9</formula>
    </cfRule>
  </conditionalFormatting>
  <conditionalFormatting sqref="F17">
    <cfRule type="cellIs" dxfId="384" priority="437" operator="between">
      <formula>3</formula>
      <formula>4</formula>
    </cfRule>
  </conditionalFormatting>
  <conditionalFormatting sqref="F17">
    <cfRule type="cellIs" dxfId="383" priority="438" operator="between">
      <formula>1</formula>
      <formula>2</formula>
    </cfRule>
  </conditionalFormatting>
  <conditionalFormatting sqref="F19">
    <cfRule type="containsText" dxfId="382" priority="421" operator="containsText" text="BAJO">
      <formula>NOT(ISERROR(SEARCH(("BAJO"),(F19))))</formula>
    </cfRule>
  </conditionalFormatting>
  <conditionalFormatting sqref="F19">
    <cfRule type="containsText" dxfId="381" priority="422" operator="containsText" text="MEDIO">
      <formula>NOT(ISERROR(SEARCH(("MEDIO"),(F19))))</formula>
    </cfRule>
  </conditionalFormatting>
  <conditionalFormatting sqref="F19">
    <cfRule type="containsText" dxfId="380" priority="423" operator="containsText" text="ALTO">
      <formula>NOT(ISERROR(SEARCH(("ALTO"),(F19))))</formula>
    </cfRule>
  </conditionalFormatting>
  <conditionalFormatting sqref="F19">
    <cfRule type="cellIs" dxfId="379" priority="424" operator="between">
      <formula>5</formula>
      <formula>9</formula>
    </cfRule>
  </conditionalFormatting>
  <conditionalFormatting sqref="F19">
    <cfRule type="cellIs" dxfId="378" priority="425" operator="between">
      <formula>3</formula>
      <formula>4</formula>
    </cfRule>
  </conditionalFormatting>
  <conditionalFormatting sqref="F19">
    <cfRule type="cellIs" dxfId="377" priority="426" operator="between">
      <formula>1</formula>
      <formula>2</formula>
    </cfRule>
  </conditionalFormatting>
  <conditionalFormatting sqref="F20">
    <cfRule type="containsText" dxfId="376" priority="415" operator="containsText" text="BAJO">
      <formula>NOT(ISERROR(SEARCH(("BAJO"),(F20))))</formula>
    </cfRule>
  </conditionalFormatting>
  <conditionalFormatting sqref="F20">
    <cfRule type="containsText" dxfId="375" priority="416" operator="containsText" text="MEDIO">
      <formula>NOT(ISERROR(SEARCH(("MEDIO"),(F20))))</formula>
    </cfRule>
  </conditionalFormatting>
  <conditionalFormatting sqref="F20">
    <cfRule type="containsText" dxfId="374" priority="417" operator="containsText" text="ALTO">
      <formula>NOT(ISERROR(SEARCH(("ALTO"),(F20))))</formula>
    </cfRule>
  </conditionalFormatting>
  <conditionalFormatting sqref="F20">
    <cfRule type="cellIs" dxfId="373" priority="418" operator="between">
      <formula>5</formula>
      <formula>9</formula>
    </cfRule>
  </conditionalFormatting>
  <conditionalFormatting sqref="F20">
    <cfRule type="cellIs" dxfId="372" priority="419" operator="between">
      <formula>3</formula>
      <formula>4</formula>
    </cfRule>
  </conditionalFormatting>
  <conditionalFormatting sqref="F20">
    <cfRule type="cellIs" dxfId="371" priority="420" operator="between">
      <formula>1</formula>
      <formula>2</formula>
    </cfRule>
  </conditionalFormatting>
  <conditionalFormatting sqref="F21">
    <cfRule type="containsText" dxfId="370" priority="409" operator="containsText" text="BAJO">
      <formula>NOT(ISERROR(SEARCH(("BAJO"),(F21))))</formula>
    </cfRule>
  </conditionalFormatting>
  <conditionalFormatting sqref="F21">
    <cfRule type="containsText" dxfId="369" priority="410" operator="containsText" text="MEDIO">
      <formula>NOT(ISERROR(SEARCH(("MEDIO"),(F21))))</formula>
    </cfRule>
  </conditionalFormatting>
  <conditionalFormatting sqref="F21">
    <cfRule type="containsText" dxfId="368" priority="411" operator="containsText" text="ALTO">
      <formula>NOT(ISERROR(SEARCH(("ALTO"),(F21))))</formula>
    </cfRule>
  </conditionalFormatting>
  <conditionalFormatting sqref="F21">
    <cfRule type="cellIs" dxfId="367" priority="412" operator="between">
      <formula>5</formula>
      <formula>9</formula>
    </cfRule>
  </conditionalFormatting>
  <conditionalFormatting sqref="F21">
    <cfRule type="cellIs" dxfId="366" priority="413" operator="between">
      <formula>3</formula>
      <formula>4</formula>
    </cfRule>
  </conditionalFormatting>
  <conditionalFormatting sqref="F21">
    <cfRule type="cellIs" dxfId="365" priority="414" operator="between">
      <formula>1</formula>
      <formula>2</formula>
    </cfRule>
  </conditionalFormatting>
  <conditionalFormatting sqref="F24">
    <cfRule type="containsText" dxfId="364" priority="403" operator="containsText" text="BAJO">
      <formula>NOT(ISERROR(SEARCH(("BAJO"),(F24))))</formula>
    </cfRule>
  </conditionalFormatting>
  <conditionalFormatting sqref="F24">
    <cfRule type="containsText" dxfId="363" priority="404" operator="containsText" text="MEDIO">
      <formula>NOT(ISERROR(SEARCH(("MEDIO"),(F24))))</formula>
    </cfRule>
  </conditionalFormatting>
  <conditionalFormatting sqref="F24">
    <cfRule type="containsText" dxfId="362" priority="405" operator="containsText" text="ALTO">
      <formula>NOT(ISERROR(SEARCH(("ALTO"),(F24))))</formula>
    </cfRule>
  </conditionalFormatting>
  <conditionalFormatting sqref="F24">
    <cfRule type="cellIs" dxfId="361" priority="406" operator="between">
      <formula>5</formula>
      <formula>9</formula>
    </cfRule>
  </conditionalFormatting>
  <conditionalFormatting sqref="F24">
    <cfRule type="cellIs" dxfId="360" priority="407" operator="between">
      <formula>3</formula>
      <formula>4</formula>
    </cfRule>
  </conditionalFormatting>
  <conditionalFormatting sqref="F24">
    <cfRule type="cellIs" dxfId="359" priority="408" operator="between">
      <formula>1</formula>
      <formula>2</formula>
    </cfRule>
  </conditionalFormatting>
  <conditionalFormatting sqref="F25">
    <cfRule type="containsText" dxfId="358" priority="397" operator="containsText" text="BAJO">
      <formula>NOT(ISERROR(SEARCH(("BAJO"),(F25))))</formula>
    </cfRule>
  </conditionalFormatting>
  <conditionalFormatting sqref="F25">
    <cfRule type="containsText" dxfId="357" priority="398" operator="containsText" text="MEDIO">
      <formula>NOT(ISERROR(SEARCH(("MEDIO"),(F25))))</formula>
    </cfRule>
  </conditionalFormatting>
  <conditionalFormatting sqref="F25">
    <cfRule type="containsText" dxfId="356" priority="399" operator="containsText" text="ALTO">
      <formula>NOT(ISERROR(SEARCH(("ALTO"),(F25))))</formula>
    </cfRule>
  </conditionalFormatting>
  <conditionalFormatting sqref="F25">
    <cfRule type="cellIs" dxfId="355" priority="400" operator="between">
      <formula>5</formula>
      <formula>9</formula>
    </cfRule>
  </conditionalFormatting>
  <conditionalFormatting sqref="F25">
    <cfRule type="cellIs" dxfId="354" priority="401" operator="between">
      <formula>3</formula>
      <formula>4</formula>
    </cfRule>
  </conditionalFormatting>
  <conditionalFormatting sqref="F25">
    <cfRule type="cellIs" dxfId="353" priority="402" operator="between">
      <formula>1</formula>
      <formula>2</formula>
    </cfRule>
  </conditionalFormatting>
  <conditionalFormatting sqref="F26">
    <cfRule type="containsText" dxfId="352" priority="391" operator="containsText" text="BAJO">
      <formula>NOT(ISERROR(SEARCH(("BAJO"),(F26))))</formula>
    </cfRule>
  </conditionalFormatting>
  <conditionalFormatting sqref="F26">
    <cfRule type="containsText" dxfId="351" priority="392" operator="containsText" text="MEDIO">
      <formula>NOT(ISERROR(SEARCH(("MEDIO"),(F26))))</formula>
    </cfRule>
  </conditionalFormatting>
  <conditionalFormatting sqref="F26">
    <cfRule type="containsText" dxfId="350" priority="393" operator="containsText" text="ALTO">
      <formula>NOT(ISERROR(SEARCH(("ALTO"),(F26))))</formula>
    </cfRule>
  </conditionalFormatting>
  <conditionalFormatting sqref="F26">
    <cfRule type="cellIs" dxfId="349" priority="394" operator="between">
      <formula>5</formula>
      <formula>9</formula>
    </cfRule>
  </conditionalFormatting>
  <conditionalFormatting sqref="F26">
    <cfRule type="cellIs" dxfId="348" priority="395" operator="between">
      <formula>3</formula>
      <formula>4</formula>
    </cfRule>
  </conditionalFormatting>
  <conditionalFormatting sqref="F26">
    <cfRule type="cellIs" dxfId="347" priority="396" operator="between">
      <formula>1</formula>
      <formula>2</formula>
    </cfRule>
  </conditionalFormatting>
  <conditionalFormatting sqref="F27">
    <cfRule type="containsText" dxfId="346" priority="385" operator="containsText" text="BAJO">
      <formula>NOT(ISERROR(SEARCH(("BAJO"),(F27))))</formula>
    </cfRule>
  </conditionalFormatting>
  <conditionalFormatting sqref="F27">
    <cfRule type="containsText" dxfId="345" priority="386" operator="containsText" text="MEDIO">
      <formula>NOT(ISERROR(SEARCH(("MEDIO"),(F27))))</formula>
    </cfRule>
  </conditionalFormatting>
  <conditionalFormatting sqref="F27">
    <cfRule type="containsText" dxfId="344" priority="387" operator="containsText" text="ALTO">
      <formula>NOT(ISERROR(SEARCH(("ALTO"),(F27))))</formula>
    </cfRule>
  </conditionalFormatting>
  <conditionalFormatting sqref="F27">
    <cfRule type="cellIs" dxfId="343" priority="388" operator="between">
      <formula>5</formula>
      <formula>9</formula>
    </cfRule>
  </conditionalFormatting>
  <conditionalFormatting sqref="F27">
    <cfRule type="cellIs" dxfId="342" priority="389" operator="between">
      <formula>3</formula>
      <formula>4</formula>
    </cfRule>
  </conditionalFormatting>
  <conditionalFormatting sqref="F27">
    <cfRule type="cellIs" dxfId="341" priority="390" operator="between">
      <formula>1</formula>
      <formula>2</formula>
    </cfRule>
  </conditionalFormatting>
  <conditionalFormatting sqref="F35">
    <cfRule type="containsText" dxfId="340" priority="349" operator="containsText" text="BAJO">
      <formula>NOT(ISERROR(SEARCH(("BAJO"),(F35))))</formula>
    </cfRule>
  </conditionalFormatting>
  <conditionalFormatting sqref="F28">
    <cfRule type="containsText" dxfId="339" priority="380" operator="containsText" text="MEDIO">
      <formula>NOT(ISERROR(SEARCH(("MEDIO"),(F28))))</formula>
    </cfRule>
  </conditionalFormatting>
  <conditionalFormatting sqref="F28">
    <cfRule type="containsText" dxfId="338" priority="381" operator="containsText" text="ALTO">
      <formula>NOT(ISERROR(SEARCH(("ALTO"),(F28))))</formula>
    </cfRule>
  </conditionalFormatting>
  <conditionalFormatting sqref="F28">
    <cfRule type="cellIs" dxfId="337" priority="382" operator="between">
      <formula>5</formula>
      <formula>9</formula>
    </cfRule>
  </conditionalFormatting>
  <conditionalFormatting sqref="F28">
    <cfRule type="cellIs" dxfId="336" priority="383" operator="between">
      <formula>3</formula>
      <formula>4</formula>
    </cfRule>
  </conditionalFormatting>
  <conditionalFormatting sqref="F28">
    <cfRule type="cellIs" dxfId="335" priority="384" operator="between">
      <formula>1</formula>
      <formula>2</formula>
    </cfRule>
  </conditionalFormatting>
  <conditionalFormatting sqref="F31">
    <cfRule type="containsText" dxfId="334" priority="373" operator="containsText" text="BAJO">
      <formula>NOT(ISERROR(SEARCH(("BAJO"),(F31))))</formula>
    </cfRule>
  </conditionalFormatting>
  <conditionalFormatting sqref="F31">
    <cfRule type="containsText" dxfId="333" priority="374" operator="containsText" text="MEDIO">
      <formula>NOT(ISERROR(SEARCH(("MEDIO"),(F31))))</formula>
    </cfRule>
  </conditionalFormatting>
  <conditionalFormatting sqref="F31">
    <cfRule type="containsText" dxfId="332" priority="375" operator="containsText" text="ALTO">
      <formula>NOT(ISERROR(SEARCH(("ALTO"),(F31))))</formula>
    </cfRule>
  </conditionalFormatting>
  <conditionalFormatting sqref="F31">
    <cfRule type="cellIs" dxfId="331" priority="376" operator="between">
      <formula>5</formula>
      <formula>9</formula>
    </cfRule>
  </conditionalFormatting>
  <conditionalFormatting sqref="F31">
    <cfRule type="cellIs" dxfId="330" priority="377" operator="between">
      <formula>3</formula>
      <formula>4</formula>
    </cfRule>
  </conditionalFormatting>
  <conditionalFormatting sqref="F31">
    <cfRule type="cellIs" dxfId="329" priority="378" operator="between">
      <formula>1</formula>
      <formula>2</formula>
    </cfRule>
  </conditionalFormatting>
  <conditionalFormatting sqref="F32">
    <cfRule type="containsText" dxfId="328" priority="367" operator="containsText" text="BAJO">
      <formula>NOT(ISERROR(SEARCH(("BAJO"),(F32))))</formula>
    </cfRule>
  </conditionalFormatting>
  <conditionalFormatting sqref="F32">
    <cfRule type="containsText" dxfId="327" priority="368" operator="containsText" text="MEDIO">
      <formula>NOT(ISERROR(SEARCH(("MEDIO"),(F32))))</formula>
    </cfRule>
  </conditionalFormatting>
  <conditionalFormatting sqref="F32">
    <cfRule type="containsText" dxfId="326" priority="369" operator="containsText" text="ALTO">
      <formula>NOT(ISERROR(SEARCH(("ALTO"),(F32))))</formula>
    </cfRule>
  </conditionalFormatting>
  <conditionalFormatting sqref="F32">
    <cfRule type="cellIs" dxfId="325" priority="370" operator="between">
      <formula>5</formula>
      <formula>9</formula>
    </cfRule>
  </conditionalFormatting>
  <conditionalFormatting sqref="F32">
    <cfRule type="cellIs" dxfId="324" priority="371" operator="between">
      <formula>3</formula>
      <formula>4</formula>
    </cfRule>
  </conditionalFormatting>
  <conditionalFormatting sqref="F32">
    <cfRule type="cellIs" dxfId="323" priority="372" operator="between">
      <formula>1</formula>
      <formula>2</formula>
    </cfRule>
  </conditionalFormatting>
  <conditionalFormatting sqref="F33">
    <cfRule type="containsText" dxfId="322" priority="361" operator="containsText" text="BAJO">
      <formula>NOT(ISERROR(SEARCH(("BAJO"),(F33))))</formula>
    </cfRule>
  </conditionalFormatting>
  <conditionalFormatting sqref="F33">
    <cfRule type="containsText" dxfId="321" priority="362" operator="containsText" text="MEDIO">
      <formula>NOT(ISERROR(SEARCH(("MEDIO"),(F33))))</formula>
    </cfRule>
  </conditionalFormatting>
  <conditionalFormatting sqref="F33">
    <cfRule type="containsText" dxfId="320" priority="363" operator="containsText" text="ALTO">
      <formula>NOT(ISERROR(SEARCH(("ALTO"),(F33))))</formula>
    </cfRule>
  </conditionalFormatting>
  <conditionalFormatting sqref="F33">
    <cfRule type="cellIs" dxfId="319" priority="364" operator="between">
      <formula>5</formula>
      <formula>9</formula>
    </cfRule>
  </conditionalFormatting>
  <conditionalFormatting sqref="F33">
    <cfRule type="cellIs" dxfId="318" priority="365" operator="between">
      <formula>3</formula>
      <formula>4</formula>
    </cfRule>
  </conditionalFormatting>
  <conditionalFormatting sqref="F33">
    <cfRule type="cellIs" dxfId="317" priority="366" operator="between">
      <formula>1</formula>
      <formula>2</formula>
    </cfRule>
  </conditionalFormatting>
  <conditionalFormatting sqref="F34">
    <cfRule type="containsText" dxfId="316" priority="355" operator="containsText" text="BAJO">
      <formula>NOT(ISERROR(SEARCH(("BAJO"),(F34))))</formula>
    </cfRule>
  </conditionalFormatting>
  <conditionalFormatting sqref="F34">
    <cfRule type="containsText" dxfId="315" priority="356" operator="containsText" text="MEDIO">
      <formula>NOT(ISERROR(SEARCH(("MEDIO"),(F34))))</formula>
    </cfRule>
  </conditionalFormatting>
  <conditionalFormatting sqref="F34">
    <cfRule type="containsText" dxfId="314" priority="357" operator="containsText" text="ALTO">
      <formula>NOT(ISERROR(SEARCH(("ALTO"),(F34))))</formula>
    </cfRule>
  </conditionalFormatting>
  <conditionalFormatting sqref="F34">
    <cfRule type="cellIs" dxfId="313" priority="358" operator="between">
      <formula>5</formula>
      <formula>9</formula>
    </cfRule>
  </conditionalFormatting>
  <conditionalFormatting sqref="F34">
    <cfRule type="cellIs" dxfId="312" priority="359" operator="between">
      <formula>3</formula>
      <formula>4</formula>
    </cfRule>
  </conditionalFormatting>
  <conditionalFormatting sqref="F34">
    <cfRule type="cellIs" dxfId="311" priority="360" operator="between">
      <formula>1</formula>
      <formula>2</formula>
    </cfRule>
  </conditionalFormatting>
  <conditionalFormatting sqref="F35">
    <cfRule type="containsText" dxfId="310" priority="350" operator="containsText" text="MEDIO">
      <formula>NOT(ISERROR(SEARCH(("MEDIO"),(F35))))</formula>
    </cfRule>
  </conditionalFormatting>
  <conditionalFormatting sqref="F35">
    <cfRule type="containsText" dxfId="309" priority="351" operator="containsText" text="ALTO">
      <formula>NOT(ISERROR(SEARCH(("ALTO"),(F35))))</formula>
    </cfRule>
  </conditionalFormatting>
  <conditionalFormatting sqref="F35">
    <cfRule type="cellIs" dxfId="308" priority="352" operator="between">
      <formula>5</formula>
      <formula>9</formula>
    </cfRule>
  </conditionalFormatting>
  <conditionalFormatting sqref="F35">
    <cfRule type="cellIs" dxfId="307" priority="353" operator="between">
      <formula>3</formula>
      <formula>4</formula>
    </cfRule>
  </conditionalFormatting>
  <conditionalFormatting sqref="F35">
    <cfRule type="cellIs" dxfId="306" priority="354" operator="between">
      <formula>1</formula>
      <formula>2</formula>
    </cfRule>
  </conditionalFormatting>
  <conditionalFormatting sqref="F42">
    <cfRule type="containsText" dxfId="305" priority="319" operator="containsText" text="BAJO">
      <formula>NOT(ISERROR(SEARCH(("BAJO"),(F42))))</formula>
    </cfRule>
  </conditionalFormatting>
  <conditionalFormatting sqref="F38">
    <cfRule type="containsText" dxfId="304" priority="343" operator="containsText" text="BAJO">
      <formula>NOT(ISERROR(SEARCH(("BAJO"),(F38))))</formula>
    </cfRule>
  </conditionalFormatting>
  <conditionalFormatting sqref="F38">
    <cfRule type="containsText" dxfId="303" priority="344" operator="containsText" text="MEDIO">
      <formula>NOT(ISERROR(SEARCH(("MEDIO"),(F38))))</formula>
    </cfRule>
  </conditionalFormatting>
  <conditionalFormatting sqref="F38">
    <cfRule type="containsText" dxfId="302" priority="345" operator="containsText" text="ALTO">
      <formula>NOT(ISERROR(SEARCH(("ALTO"),(F38))))</formula>
    </cfRule>
  </conditionalFormatting>
  <conditionalFormatting sqref="F38">
    <cfRule type="cellIs" dxfId="301" priority="346" operator="between">
      <formula>5</formula>
      <formula>9</formula>
    </cfRule>
  </conditionalFormatting>
  <conditionalFormatting sqref="F38">
    <cfRule type="cellIs" dxfId="300" priority="347" operator="between">
      <formula>3</formula>
      <formula>4</formula>
    </cfRule>
  </conditionalFormatting>
  <conditionalFormatting sqref="F38">
    <cfRule type="cellIs" dxfId="299" priority="348" operator="between">
      <formula>1</formula>
      <formula>2</formula>
    </cfRule>
  </conditionalFormatting>
  <conditionalFormatting sqref="F39">
    <cfRule type="containsText" dxfId="298" priority="337" operator="containsText" text="BAJO">
      <formula>NOT(ISERROR(SEARCH(("BAJO"),(F39))))</formula>
    </cfRule>
  </conditionalFormatting>
  <conditionalFormatting sqref="F39">
    <cfRule type="containsText" dxfId="297" priority="338" operator="containsText" text="MEDIO">
      <formula>NOT(ISERROR(SEARCH(("MEDIO"),(F39))))</formula>
    </cfRule>
  </conditionalFormatting>
  <conditionalFormatting sqref="F39">
    <cfRule type="containsText" dxfId="296" priority="339" operator="containsText" text="ALTO">
      <formula>NOT(ISERROR(SEARCH(("ALTO"),(F39))))</formula>
    </cfRule>
  </conditionalFormatting>
  <conditionalFormatting sqref="F39">
    <cfRule type="cellIs" dxfId="295" priority="340" operator="between">
      <formula>5</formula>
      <formula>9</formula>
    </cfRule>
  </conditionalFormatting>
  <conditionalFormatting sqref="F39">
    <cfRule type="cellIs" dxfId="294" priority="341" operator="between">
      <formula>3</formula>
      <formula>4</formula>
    </cfRule>
  </conditionalFormatting>
  <conditionalFormatting sqref="F39">
    <cfRule type="cellIs" dxfId="293" priority="342" operator="between">
      <formula>1</formula>
      <formula>2</formula>
    </cfRule>
  </conditionalFormatting>
  <conditionalFormatting sqref="F40">
    <cfRule type="containsText" dxfId="292" priority="331" operator="containsText" text="BAJO">
      <formula>NOT(ISERROR(SEARCH(("BAJO"),(F40))))</formula>
    </cfRule>
  </conditionalFormatting>
  <conditionalFormatting sqref="F40">
    <cfRule type="containsText" dxfId="291" priority="332" operator="containsText" text="MEDIO">
      <formula>NOT(ISERROR(SEARCH(("MEDIO"),(F40))))</formula>
    </cfRule>
  </conditionalFormatting>
  <conditionalFormatting sqref="F40">
    <cfRule type="containsText" dxfId="290" priority="333" operator="containsText" text="ALTO">
      <formula>NOT(ISERROR(SEARCH(("ALTO"),(F40))))</formula>
    </cfRule>
  </conditionalFormatting>
  <conditionalFormatting sqref="F40">
    <cfRule type="cellIs" dxfId="289" priority="334" operator="between">
      <formula>5</formula>
      <formula>9</formula>
    </cfRule>
  </conditionalFormatting>
  <conditionalFormatting sqref="F40">
    <cfRule type="cellIs" dxfId="288" priority="335" operator="between">
      <formula>3</formula>
      <formula>4</formula>
    </cfRule>
  </conditionalFormatting>
  <conditionalFormatting sqref="F40">
    <cfRule type="cellIs" dxfId="287" priority="336" operator="between">
      <formula>1</formula>
      <formula>2</formula>
    </cfRule>
  </conditionalFormatting>
  <conditionalFormatting sqref="F41">
    <cfRule type="containsText" dxfId="286" priority="325" operator="containsText" text="BAJO">
      <formula>NOT(ISERROR(SEARCH(("BAJO"),(F41))))</formula>
    </cfRule>
  </conditionalFormatting>
  <conditionalFormatting sqref="F41">
    <cfRule type="containsText" dxfId="285" priority="326" operator="containsText" text="MEDIO">
      <formula>NOT(ISERROR(SEARCH(("MEDIO"),(F41))))</formula>
    </cfRule>
  </conditionalFormatting>
  <conditionalFormatting sqref="F41">
    <cfRule type="containsText" dxfId="284" priority="327" operator="containsText" text="ALTO">
      <formula>NOT(ISERROR(SEARCH(("ALTO"),(F41))))</formula>
    </cfRule>
  </conditionalFormatting>
  <conditionalFormatting sqref="F41">
    <cfRule type="cellIs" dxfId="283" priority="328" operator="between">
      <formula>5</formula>
      <formula>9</formula>
    </cfRule>
  </conditionalFormatting>
  <conditionalFormatting sqref="F41">
    <cfRule type="cellIs" dxfId="282" priority="329" operator="between">
      <formula>3</formula>
      <formula>4</formula>
    </cfRule>
  </conditionalFormatting>
  <conditionalFormatting sqref="F41">
    <cfRule type="cellIs" dxfId="281" priority="330" operator="between">
      <formula>1</formula>
      <formula>2</formula>
    </cfRule>
  </conditionalFormatting>
  <conditionalFormatting sqref="F42">
    <cfRule type="containsText" dxfId="280" priority="320" operator="containsText" text="MEDIO">
      <formula>NOT(ISERROR(SEARCH(("MEDIO"),(F42))))</formula>
    </cfRule>
  </conditionalFormatting>
  <conditionalFormatting sqref="F42">
    <cfRule type="containsText" dxfId="279" priority="321" operator="containsText" text="ALTO">
      <formula>NOT(ISERROR(SEARCH(("ALTO"),(F42))))</formula>
    </cfRule>
  </conditionalFormatting>
  <conditionalFormatting sqref="F42">
    <cfRule type="cellIs" dxfId="278" priority="322" operator="between">
      <formula>5</formula>
      <formula>9</formula>
    </cfRule>
  </conditionalFormatting>
  <conditionalFormatting sqref="F42">
    <cfRule type="cellIs" dxfId="277" priority="323" operator="between">
      <formula>3</formula>
      <formula>4</formula>
    </cfRule>
  </conditionalFormatting>
  <conditionalFormatting sqref="F42">
    <cfRule type="cellIs" dxfId="276" priority="324" operator="between">
      <formula>1</formula>
      <formula>2</formula>
    </cfRule>
  </conditionalFormatting>
  <conditionalFormatting sqref="F45">
    <cfRule type="containsText" dxfId="275" priority="313" operator="containsText" text="BAJO">
      <formula>NOT(ISERROR(SEARCH(("BAJO"),(F45))))</formula>
    </cfRule>
  </conditionalFormatting>
  <conditionalFormatting sqref="F45">
    <cfRule type="containsText" dxfId="274" priority="314" operator="containsText" text="MEDIO">
      <formula>NOT(ISERROR(SEARCH(("MEDIO"),(F45))))</formula>
    </cfRule>
  </conditionalFormatting>
  <conditionalFormatting sqref="F45">
    <cfRule type="containsText" dxfId="273" priority="315" operator="containsText" text="ALTO">
      <formula>NOT(ISERROR(SEARCH(("ALTO"),(F45))))</formula>
    </cfRule>
  </conditionalFormatting>
  <conditionalFormatting sqref="F45">
    <cfRule type="cellIs" dxfId="272" priority="316" operator="between">
      <formula>5</formula>
      <formula>9</formula>
    </cfRule>
  </conditionalFormatting>
  <conditionalFormatting sqref="F45">
    <cfRule type="cellIs" dxfId="271" priority="317" operator="between">
      <formula>3</formula>
      <formula>4</formula>
    </cfRule>
  </conditionalFormatting>
  <conditionalFormatting sqref="F45">
    <cfRule type="cellIs" dxfId="270" priority="318" operator="between">
      <formula>1</formula>
      <formula>2</formula>
    </cfRule>
  </conditionalFormatting>
  <conditionalFormatting sqref="F49">
    <cfRule type="containsText" dxfId="269" priority="289" operator="containsText" text="BAJO">
      <formula>NOT(ISERROR(SEARCH(("BAJO"),(F49))))</formula>
    </cfRule>
  </conditionalFormatting>
  <conditionalFormatting sqref="F49">
    <cfRule type="containsText" dxfId="268" priority="290" operator="containsText" text="MEDIO">
      <formula>NOT(ISERROR(SEARCH(("MEDIO"),(F49))))</formula>
    </cfRule>
  </conditionalFormatting>
  <conditionalFormatting sqref="F49">
    <cfRule type="containsText" dxfId="267" priority="291" operator="containsText" text="ALTO">
      <formula>NOT(ISERROR(SEARCH(("ALTO"),(F49))))</formula>
    </cfRule>
  </conditionalFormatting>
  <conditionalFormatting sqref="F49">
    <cfRule type="cellIs" dxfId="266" priority="292" operator="between">
      <formula>5</formula>
      <formula>9</formula>
    </cfRule>
  </conditionalFormatting>
  <conditionalFormatting sqref="F49">
    <cfRule type="cellIs" dxfId="265" priority="293" operator="between">
      <formula>3</formula>
      <formula>4</formula>
    </cfRule>
  </conditionalFormatting>
  <conditionalFormatting sqref="F49">
    <cfRule type="cellIs" dxfId="264" priority="294" operator="between">
      <formula>1</formula>
      <formula>2</formula>
    </cfRule>
  </conditionalFormatting>
  <conditionalFormatting sqref="F47">
    <cfRule type="containsText" dxfId="263" priority="301" operator="containsText" text="BAJO">
      <formula>NOT(ISERROR(SEARCH(("BAJO"),(F47))))</formula>
    </cfRule>
  </conditionalFormatting>
  <conditionalFormatting sqref="F47">
    <cfRule type="containsText" dxfId="262" priority="302" operator="containsText" text="MEDIO">
      <formula>NOT(ISERROR(SEARCH(("MEDIO"),(F47))))</formula>
    </cfRule>
  </conditionalFormatting>
  <conditionalFormatting sqref="F47">
    <cfRule type="containsText" dxfId="261" priority="303" operator="containsText" text="ALTO">
      <formula>NOT(ISERROR(SEARCH(("ALTO"),(F47))))</formula>
    </cfRule>
  </conditionalFormatting>
  <conditionalFormatting sqref="F47">
    <cfRule type="cellIs" dxfId="260" priority="304" operator="between">
      <formula>5</formula>
      <formula>9</formula>
    </cfRule>
  </conditionalFormatting>
  <conditionalFormatting sqref="F47">
    <cfRule type="cellIs" dxfId="259" priority="305" operator="between">
      <formula>3</formula>
      <formula>4</formula>
    </cfRule>
  </conditionalFormatting>
  <conditionalFormatting sqref="F47">
    <cfRule type="cellIs" dxfId="258" priority="306" operator="between">
      <formula>1</formula>
      <formula>2</formula>
    </cfRule>
  </conditionalFormatting>
  <conditionalFormatting sqref="F63">
    <cfRule type="containsText" dxfId="257" priority="229" operator="containsText" text="BAJO">
      <formula>NOT(ISERROR(SEARCH(("BAJO"),(F63))))</formula>
    </cfRule>
  </conditionalFormatting>
  <conditionalFormatting sqref="F52">
    <cfRule type="containsText" dxfId="256" priority="283" operator="containsText" text="BAJO">
      <formula>NOT(ISERROR(SEARCH(("BAJO"),(F52))))</formula>
    </cfRule>
  </conditionalFormatting>
  <conditionalFormatting sqref="F52">
    <cfRule type="containsText" dxfId="255" priority="284" operator="containsText" text="MEDIO">
      <formula>NOT(ISERROR(SEARCH(("MEDIO"),(F52))))</formula>
    </cfRule>
  </conditionalFormatting>
  <conditionalFormatting sqref="F52">
    <cfRule type="containsText" dxfId="254" priority="285" operator="containsText" text="ALTO">
      <formula>NOT(ISERROR(SEARCH(("ALTO"),(F52))))</formula>
    </cfRule>
  </conditionalFormatting>
  <conditionalFormatting sqref="F52">
    <cfRule type="cellIs" dxfId="253" priority="286" operator="between">
      <formula>5</formula>
      <formula>9</formula>
    </cfRule>
  </conditionalFormatting>
  <conditionalFormatting sqref="F52">
    <cfRule type="cellIs" dxfId="252" priority="287" operator="between">
      <formula>3</formula>
      <formula>4</formula>
    </cfRule>
  </conditionalFormatting>
  <conditionalFormatting sqref="F52">
    <cfRule type="cellIs" dxfId="251" priority="288" operator="between">
      <formula>1</formula>
      <formula>2</formula>
    </cfRule>
  </conditionalFormatting>
  <conditionalFormatting sqref="F53">
    <cfRule type="containsText" dxfId="250" priority="277" operator="containsText" text="BAJO">
      <formula>NOT(ISERROR(SEARCH(("BAJO"),(F53))))</formula>
    </cfRule>
  </conditionalFormatting>
  <conditionalFormatting sqref="F53">
    <cfRule type="containsText" dxfId="249" priority="278" operator="containsText" text="MEDIO">
      <formula>NOT(ISERROR(SEARCH(("MEDIO"),(F53))))</formula>
    </cfRule>
  </conditionalFormatting>
  <conditionalFormatting sqref="F53">
    <cfRule type="containsText" dxfId="248" priority="279" operator="containsText" text="ALTO">
      <formula>NOT(ISERROR(SEARCH(("ALTO"),(F53))))</formula>
    </cfRule>
  </conditionalFormatting>
  <conditionalFormatting sqref="F53">
    <cfRule type="cellIs" dxfId="247" priority="280" operator="between">
      <formula>5</formula>
      <formula>9</formula>
    </cfRule>
  </conditionalFormatting>
  <conditionalFormatting sqref="F53">
    <cfRule type="cellIs" dxfId="246" priority="281" operator="between">
      <formula>3</formula>
      <formula>4</formula>
    </cfRule>
  </conditionalFormatting>
  <conditionalFormatting sqref="F53">
    <cfRule type="cellIs" dxfId="245" priority="282" operator="between">
      <formula>1</formula>
      <formula>2</formula>
    </cfRule>
  </conditionalFormatting>
  <conditionalFormatting sqref="F54">
    <cfRule type="containsText" dxfId="244" priority="271" operator="containsText" text="BAJO">
      <formula>NOT(ISERROR(SEARCH(("BAJO"),(F54))))</formula>
    </cfRule>
  </conditionalFormatting>
  <conditionalFormatting sqref="F54">
    <cfRule type="containsText" dxfId="243" priority="272" operator="containsText" text="MEDIO">
      <formula>NOT(ISERROR(SEARCH(("MEDIO"),(F54))))</formula>
    </cfRule>
  </conditionalFormatting>
  <conditionalFormatting sqref="F54">
    <cfRule type="containsText" dxfId="242" priority="273" operator="containsText" text="ALTO">
      <formula>NOT(ISERROR(SEARCH(("ALTO"),(F54))))</formula>
    </cfRule>
  </conditionalFormatting>
  <conditionalFormatting sqref="F54">
    <cfRule type="cellIs" dxfId="241" priority="274" operator="between">
      <formula>5</formula>
      <formula>9</formula>
    </cfRule>
  </conditionalFormatting>
  <conditionalFormatting sqref="F54">
    <cfRule type="cellIs" dxfId="240" priority="275" operator="between">
      <formula>3</formula>
      <formula>4</formula>
    </cfRule>
  </conditionalFormatting>
  <conditionalFormatting sqref="F54">
    <cfRule type="cellIs" dxfId="239" priority="276" operator="between">
      <formula>1</formula>
      <formula>2</formula>
    </cfRule>
  </conditionalFormatting>
  <conditionalFormatting sqref="F55">
    <cfRule type="containsText" dxfId="238" priority="265" operator="containsText" text="BAJO">
      <formula>NOT(ISERROR(SEARCH(("BAJO"),(F55))))</formula>
    </cfRule>
  </conditionalFormatting>
  <conditionalFormatting sqref="F55">
    <cfRule type="containsText" dxfId="237" priority="266" operator="containsText" text="MEDIO">
      <formula>NOT(ISERROR(SEARCH(("MEDIO"),(F55))))</formula>
    </cfRule>
  </conditionalFormatting>
  <conditionalFormatting sqref="F55">
    <cfRule type="containsText" dxfId="236" priority="267" operator="containsText" text="ALTO">
      <formula>NOT(ISERROR(SEARCH(("ALTO"),(F55))))</formula>
    </cfRule>
  </conditionalFormatting>
  <conditionalFormatting sqref="F55">
    <cfRule type="cellIs" dxfId="235" priority="268" operator="between">
      <formula>5</formula>
      <formula>9</formula>
    </cfRule>
  </conditionalFormatting>
  <conditionalFormatting sqref="F55">
    <cfRule type="cellIs" dxfId="234" priority="269" operator="between">
      <formula>3</formula>
      <formula>4</formula>
    </cfRule>
  </conditionalFormatting>
  <conditionalFormatting sqref="F55">
    <cfRule type="cellIs" dxfId="233" priority="270" operator="between">
      <formula>1</formula>
      <formula>2</formula>
    </cfRule>
  </conditionalFormatting>
  <conditionalFormatting sqref="F56">
    <cfRule type="containsText" dxfId="232" priority="259" operator="containsText" text="BAJO">
      <formula>NOT(ISERROR(SEARCH(("BAJO"),(F56))))</formula>
    </cfRule>
  </conditionalFormatting>
  <conditionalFormatting sqref="F56">
    <cfRule type="containsText" dxfId="231" priority="260" operator="containsText" text="MEDIO">
      <formula>NOT(ISERROR(SEARCH(("MEDIO"),(F56))))</formula>
    </cfRule>
  </conditionalFormatting>
  <conditionalFormatting sqref="F56">
    <cfRule type="containsText" dxfId="230" priority="261" operator="containsText" text="ALTO">
      <formula>NOT(ISERROR(SEARCH(("ALTO"),(F56))))</formula>
    </cfRule>
  </conditionalFormatting>
  <conditionalFormatting sqref="F56">
    <cfRule type="cellIs" dxfId="229" priority="262" operator="between">
      <formula>5</formula>
      <formula>9</formula>
    </cfRule>
  </conditionalFormatting>
  <conditionalFormatting sqref="F56">
    <cfRule type="cellIs" dxfId="228" priority="263" operator="between">
      <formula>3</formula>
      <formula>4</formula>
    </cfRule>
  </conditionalFormatting>
  <conditionalFormatting sqref="F56">
    <cfRule type="cellIs" dxfId="227" priority="264" operator="between">
      <formula>1</formula>
      <formula>2</formula>
    </cfRule>
  </conditionalFormatting>
  <conditionalFormatting sqref="F59">
    <cfRule type="containsText" dxfId="226" priority="253" operator="containsText" text="BAJO">
      <formula>NOT(ISERROR(SEARCH(("BAJO"),(F59))))</formula>
    </cfRule>
  </conditionalFormatting>
  <conditionalFormatting sqref="F59">
    <cfRule type="containsText" dxfId="225" priority="254" operator="containsText" text="MEDIO">
      <formula>NOT(ISERROR(SEARCH(("MEDIO"),(F59))))</formula>
    </cfRule>
  </conditionalFormatting>
  <conditionalFormatting sqref="F59">
    <cfRule type="containsText" dxfId="224" priority="255" operator="containsText" text="ALTO">
      <formula>NOT(ISERROR(SEARCH(("ALTO"),(F59))))</formula>
    </cfRule>
  </conditionalFormatting>
  <conditionalFormatting sqref="F59">
    <cfRule type="cellIs" dxfId="223" priority="256" operator="between">
      <formula>5</formula>
      <formula>9</formula>
    </cfRule>
  </conditionalFormatting>
  <conditionalFormatting sqref="F59">
    <cfRule type="cellIs" dxfId="222" priority="257" operator="between">
      <formula>3</formula>
      <formula>4</formula>
    </cfRule>
  </conditionalFormatting>
  <conditionalFormatting sqref="F59">
    <cfRule type="cellIs" dxfId="221" priority="258" operator="between">
      <formula>1</formula>
      <formula>2</formula>
    </cfRule>
  </conditionalFormatting>
  <conditionalFormatting sqref="F60">
    <cfRule type="containsText" dxfId="220" priority="247" operator="containsText" text="BAJO">
      <formula>NOT(ISERROR(SEARCH(("BAJO"),(F60))))</formula>
    </cfRule>
  </conditionalFormatting>
  <conditionalFormatting sqref="F60">
    <cfRule type="containsText" dxfId="219" priority="248" operator="containsText" text="MEDIO">
      <formula>NOT(ISERROR(SEARCH(("MEDIO"),(F60))))</formula>
    </cfRule>
  </conditionalFormatting>
  <conditionalFormatting sqref="F60">
    <cfRule type="containsText" dxfId="218" priority="249" operator="containsText" text="ALTO">
      <formula>NOT(ISERROR(SEARCH(("ALTO"),(F60))))</formula>
    </cfRule>
  </conditionalFormatting>
  <conditionalFormatting sqref="F60">
    <cfRule type="cellIs" dxfId="217" priority="250" operator="between">
      <formula>5</formula>
      <formula>9</formula>
    </cfRule>
  </conditionalFormatting>
  <conditionalFormatting sqref="F60">
    <cfRule type="cellIs" dxfId="216" priority="251" operator="between">
      <formula>3</formula>
      <formula>4</formula>
    </cfRule>
  </conditionalFormatting>
  <conditionalFormatting sqref="F60">
    <cfRule type="cellIs" dxfId="215" priority="252" operator="between">
      <formula>1</formula>
      <formula>2</formula>
    </cfRule>
  </conditionalFormatting>
  <conditionalFormatting sqref="F61">
    <cfRule type="containsText" dxfId="214" priority="241" operator="containsText" text="BAJO">
      <formula>NOT(ISERROR(SEARCH(("BAJO"),(F61))))</formula>
    </cfRule>
  </conditionalFormatting>
  <conditionalFormatting sqref="F61">
    <cfRule type="containsText" dxfId="213" priority="242" operator="containsText" text="MEDIO">
      <formula>NOT(ISERROR(SEARCH(("MEDIO"),(F61))))</formula>
    </cfRule>
  </conditionalFormatting>
  <conditionalFormatting sqref="F61">
    <cfRule type="containsText" dxfId="212" priority="243" operator="containsText" text="ALTO">
      <formula>NOT(ISERROR(SEARCH(("ALTO"),(F61))))</formula>
    </cfRule>
  </conditionalFormatting>
  <conditionalFormatting sqref="F61">
    <cfRule type="cellIs" dxfId="211" priority="244" operator="between">
      <formula>5</formula>
      <formula>9</formula>
    </cfRule>
  </conditionalFormatting>
  <conditionalFormatting sqref="F61">
    <cfRule type="cellIs" dxfId="210" priority="245" operator="between">
      <formula>3</formula>
      <formula>4</formula>
    </cfRule>
  </conditionalFormatting>
  <conditionalFormatting sqref="F61">
    <cfRule type="cellIs" dxfId="209" priority="246" operator="between">
      <formula>1</formula>
      <formula>2</formula>
    </cfRule>
  </conditionalFormatting>
  <conditionalFormatting sqref="F62">
    <cfRule type="containsText" dxfId="208" priority="235" operator="containsText" text="BAJO">
      <formula>NOT(ISERROR(SEARCH(("BAJO"),(F62))))</formula>
    </cfRule>
  </conditionalFormatting>
  <conditionalFormatting sqref="F62">
    <cfRule type="containsText" dxfId="207" priority="236" operator="containsText" text="MEDIO">
      <formula>NOT(ISERROR(SEARCH(("MEDIO"),(F62))))</formula>
    </cfRule>
  </conditionalFormatting>
  <conditionalFormatting sqref="F62">
    <cfRule type="containsText" dxfId="206" priority="237" operator="containsText" text="ALTO">
      <formula>NOT(ISERROR(SEARCH(("ALTO"),(F62))))</formula>
    </cfRule>
  </conditionalFormatting>
  <conditionalFormatting sqref="F62">
    <cfRule type="cellIs" dxfId="205" priority="238" operator="between">
      <formula>5</formula>
      <formula>9</formula>
    </cfRule>
  </conditionalFormatting>
  <conditionalFormatting sqref="F62">
    <cfRule type="cellIs" dxfId="204" priority="239" operator="between">
      <formula>3</formula>
      <formula>4</formula>
    </cfRule>
  </conditionalFormatting>
  <conditionalFormatting sqref="F62">
    <cfRule type="cellIs" dxfId="203" priority="240" operator="between">
      <formula>1</formula>
      <formula>2</formula>
    </cfRule>
  </conditionalFormatting>
  <conditionalFormatting sqref="F70">
    <cfRule type="containsText" dxfId="202" priority="199" operator="containsText" text="BAJO">
      <formula>NOT(ISERROR(SEARCH(("BAJO"),(F70))))</formula>
    </cfRule>
  </conditionalFormatting>
  <conditionalFormatting sqref="F63">
    <cfRule type="containsText" dxfId="201" priority="230" operator="containsText" text="MEDIO">
      <formula>NOT(ISERROR(SEARCH(("MEDIO"),(F63))))</formula>
    </cfRule>
  </conditionalFormatting>
  <conditionalFormatting sqref="F63">
    <cfRule type="containsText" dxfId="200" priority="231" operator="containsText" text="ALTO">
      <formula>NOT(ISERROR(SEARCH(("ALTO"),(F63))))</formula>
    </cfRule>
  </conditionalFormatting>
  <conditionalFormatting sqref="F63">
    <cfRule type="cellIs" dxfId="199" priority="232" operator="between">
      <formula>5</formula>
      <formula>9</formula>
    </cfRule>
  </conditionalFormatting>
  <conditionalFormatting sqref="F63">
    <cfRule type="cellIs" dxfId="198" priority="233" operator="between">
      <formula>3</formula>
      <formula>4</formula>
    </cfRule>
  </conditionalFormatting>
  <conditionalFormatting sqref="F63">
    <cfRule type="cellIs" dxfId="197" priority="234" operator="between">
      <formula>1</formula>
      <formula>2</formula>
    </cfRule>
  </conditionalFormatting>
  <conditionalFormatting sqref="F66">
    <cfRule type="containsText" dxfId="196" priority="223" operator="containsText" text="BAJO">
      <formula>NOT(ISERROR(SEARCH(("BAJO"),(F66))))</formula>
    </cfRule>
  </conditionalFormatting>
  <conditionalFormatting sqref="F66">
    <cfRule type="containsText" dxfId="195" priority="224" operator="containsText" text="MEDIO">
      <formula>NOT(ISERROR(SEARCH(("MEDIO"),(F66))))</formula>
    </cfRule>
  </conditionalFormatting>
  <conditionalFormatting sqref="F66">
    <cfRule type="containsText" dxfId="194" priority="225" operator="containsText" text="ALTO">
      <formula>NOT(ISERROR(SEARCH(("ALTO"),(F66))))</formula>
    </cfRule>
  </conditionalFormatting>
  <conditionalFormatting sqref="F66">
    <cfRule type="cellIs" dxfId="193" priority="226" operator="between">
      <formula>5</formula>
      <formula>9</formula>
    </cfRule>
  </conditionalFormatting>
  <conditionalFormatting sqref="F66">
    <cfRule type="cellIs" dxfId="192" priority="227" operator="between">
      <formula>3</formula>
      <formula>4</formula>
    </cfRule>
  </conditionalFormatting>
  <conditionalFormatting sqref="F66">
    <cfRule type="cellIs" dxfId="191" priority="228" operator="between">
      <formula>1</formula>
      <formula>2</formula>
    </cfRule>
  </conditionalFormatting>
  <conditionalFormatting sqref="F67">
    <cfRule type="containsText" dxfId="190" priority="217" operator="containsText" text="BAJO">
      <formula>NOT(ISERROR(SEARCH(("BAJO"),(F67))))</formula>
    </cfRule>
  </conditionalFormatting>
  <conditionalFormatting sqref="F67">
    <cfRule type="containsText" dxfId="189" priority="218" operator="containsText" text="MEDIO">
      <formula>NOT(ISERROR(SEARCH(("MEDIO"),(F67))))</formula>
    </cfRule>
  </conditionalFormatting>
  <conditionalFormatting sqref="F67">
    <cfRule type="containsText" dxfId="188" priority="219" operator="containsText" text="ALTO">
      <formula>NOT(ISERROR(SEARCH(("ALTO"),(F67))))</formula>
    </cfRule>
  </conditionalFormatting>
  <conditionalFormatting sqref="F67">
    <cfRule type="cellIs" dxfId="187" priority="220" operator="between">
      <formula>5</formula>
      <formula>9</formula>
    </cfRule>
  </conditionalFormatting>
  <conditionalFormatting sqref="F67">
    <cfRule type="cellIs" dxfId="186" priority="221" operator="between">
      <formula>3</formula>
      <formula>4</formula>
    </cfRule>
  </conditionalFormatting>
  <conditionalFormatting sqref="F67">
    <cfRule type="cellIs" dxfId="185" priority="222" operator="between">
      <formula>1</formula>
      <formula>2</formula>
    </cfRule>
  </conditionalFormatting>
  <conditionalFormatting sqref="F68">
    <cfRule type="containsText" dxfId="184" priority="211" operator="containsText" text="BAJO">
      <formula>NOT(ISERROR(SEARCH(("BAJO"),(F68))))</formula>
    </cfRule>
  </conditionalFormatting>
  <conditionalFormatting sqref="F68">
    <cfRule type="containsText" dxfId="183" priority="212" operator="containsText" text="MEDIO">
      <formula>NOT(ISERROR(SEARCH(("MEDIO"),(F68))))</formula>
    </cfRule>
  </conditionalFormatting>
  <conditionalFormatting sqref="F68">
    <cfRule type="containsText" dxfId="182" priority="213" operator="containsText" text="ALTO">
      <formula>NOT(ISERROR(SEARCH(("ALTO"),(F68))))</formula>
    </cfRule>
  </conditionalFormatting>
  <conditionalFormatting sqref="F68">
    <cfRule type="cellIs" dxfId="181" priority="214" operator="between">
      <formula>5</formula>
      <formula>9</formula>
    </cfRule>
  </conditionalFormatting>
  <conditionalFormatting sqref="F68">
    <cfRule type="cellIs" dxfId="180" priority="215" operator="between">
      <formula>3</formula>
      <formula>4</formula>
    </cfRule>
  </conditionalFormatting>
  <conditionalFormatting sqref="F68">
    <cfRule type="cellIs" dxfId="179" priority="216" operator="between">
      <formula>1</formula>
      <formula>2</formula>
    </cfRule>
  </conditionalFormatting>
  <conditionalFormatting sqref="F69">
    <cfRule type="containsText" dxfId="178" priority="205" operator="containsText" text="BAJO">
      <formula>NOT(ISERROR(SEARCH(("BAJO"),(F69))))</formula>
    </cfRule>
  </conditionalFormatting>
  <conditionalFormatting sqref="F69">
    <cfRule type="containsText" dxfId="177" priority="206" operator="containsText" text="MEDIO">
      <formula>NOT(ISERROR(SEARCH(("MEDIO"),(F69))))</formula>
    </cfRule>
  </conditionalFormatting>
  <conditionalFormatting sqref="F69">
    <cfRule type="containsText" dxfId="176" priority="207" operator="containsText" text="ALTO">
      <formula>NOT(ISERROR(SEARCH(("ALTO"),(F69))))</formula>
    </cfRule>
  </conditionalFormatting>
  <conditionalFormatting sqref="F69">
    <cfRule type="cellIs" dxfId="175" priority="208" operator="between">
      <formula>5</formula>
      <formula>9</formula>
    </cfRule>
  </conditionalFormatting>
  <conditionalFormatting sqref="F69">
    <cfRule type="cellIs" dxfId="174" priority="209" operator="between">
      <formula>3</formula>
      <formula>4</formula>
    </cfRule>
  </conditionalFormatting>
  <conditionalFormatting sqref="F69">
    <cfRule type="cellIs" dxfId="173" priority="210" operator="between">
      <formula>1</formula>
      <formula>2</formula>
    </cfRule>
  </conditionalFormatting>
  <conditionalFormatting sqref="F70">
    <cfRule type="containsText" dxfId="172" priority="200" operator="containsText" text="MEDIO">
      <formula>NOT(ISERROR(SEARCH(("MEDIO"),(F70))))</formula>
    </cfRule>
  </conditionalFormatting>
  <conditionalFormatting sqref="F70">
    <cfRule type="containsText" dxfId="171" priority="201" operator="containsText" text="ALTO">
      <formula>NOT(ISERROR(SEARCH(("ALTO"),(F70))))</formula>
    </cfRule>
  </conditionalFormatting>
  <conditionalFormatting sqref="F70">
    <cfRule type="cellIs" dxfId="170" priority="202" operator="between">
      <formula>5</formula>
      <formula>9</formula>
    </cfRule>
  </conditionalFormatting>
  <conditionalFormatting sqref="F70">
    <cfRule type="cellIs" dxfId="169" priority="203" operator="between">
      <formula>3</formula>
      <formula>4</formula>
    </cfRule>
  </conditionalFormatting>
  <conditionalFormatting sqref="F70">
    <cfRule type="cellIs" dxfId="168" priority="204" operator="between">
      <formula>1</formula>
      <formula>2</formula>
    </cfRule>
  </conditionalFormatting>
  <conditionalFormatting sqref="F77">
    <cfRule type="containsText" dxfId="167" priority="169" operator="containsText" text="BAJO">
      <formula>NOT(ISERROR(SEARCH(("BAJO"),(F77))))</formula>
    </cfRule>
  </conditionalFormatting>
  <conditionalFormatting sqref="F73">
    <cfRule type="containsText" dxfId="166" priority="193" operator="containsText" text="BAJO">
      <formula>NOT(ISERROR(SEARCH(("BAJO"),(F73))))</formula>
    </cfRule>
  </conditionalFormatting>
  <conditionalFormatting sqref="F73">
    <cfRule type="containsText" dxfId="165" priority="194" operator="containsText" text="MEDIO">
      <formula>NOT(ISERROR(SEARCH(("MEDIO"),(F73))))</formula>
    </cfRule>
  </conditionalFormatting>
  <conditionalFormatting sqref="F73">
    <cfRule type="containsText" dxfId="164" priority="195" operator="containsText" text="ALTO">
      <formula>NOT(ISERROR(SEARCH(("ALTO"),(F73))))</formula>
    </cfRule>
  </conditionalFormatting>
  <conditionalFormatting sqref="F73">
    <cfRule type="cellIs" dxfId="163" priority="196" operator="between">
      <formula>5</formula>
      <formula>9</formula>
    </cfRule>
  </conditionalFormatting>
  <conditionalFormatting sqref="F73">
    <cfRule type="cellIs" dxfId="162" priority="197" operator="between">
      <formula>3</formula>
      <formula>4</formula>
    </cfRule>
  </conditionalFormatting>
  <conditionalFormatting sqref="F73">
    <cfRule type="cellIs" dxfId="161" priority="198" operator="between">
      <formula>1</formula>
      <formula>2</formula>
    </cfRule>
  </conditionalFormatting>
  <conditionalFormatting sqref="F74">
    <cfRule type="containsText" dxfId="160" priority="187" operator="containsText" text="BAJO">
      <formula>NOT(ISERROR(SEARCH(("BAJO"),(F74))))</formula>
    </cfRule>
  </conditionalFormatting>
  <conditionalFormatting sqref="F74">
    <cfRule type="containsText" dxfId="159" priority="188" operator="containsText" text="MEDIO">
      <formula>NOT(ISERROR(SEARCH(("MEDIO"),(F74))))</formula>
    </cfRule>
  </conditionalFormatting>
  <conditionalFormatting sqref="F74">
    <cfRule type="containsText" dxfId="158" priority="189" operator="containsText" text="ALTO">
      <formula>NOT(ISERROR(SEARCH(("ALTO"),(F74))))</formula>
    </cfRule>
  </conditionalFormatting>
  <conditionalFormatting sqref="F74">
    <cfRule type="cellIs" dxfId="157" priority="190" operator="between">
      <formula>5</formula>
      <formula>9</formula>
    </cfRule>
  </conditionalFormatting>
  <conditionalFormatting sqref="F74">
    <cfRule type="cellIs" dxfId="156" priority="191" operator="between">
      <formula>3</formula>
      <formula>4</formula>
    </cfRule>
  </conditionalFormatting>
  <conditionalFormatting sqref="F74">
    <cfRule type="cellIs" dxfId="155" priority="192" operator="between">
      <formula>1</formula>
      <formula>2</formula>
    </cfRule>
  </conditionalFormatting>
  <conditionalFormatting sqref="F75">
    <cfRule type="containsText" dxfId="154" priority="181" operator="containsText" text="BAJO">
      <formula>NOT(ISERROR(SEARCH(("BAJO"),(F75))))</formula>
    </cfRule>
  </conditionalFormatting>
  <conditionalFormatting sqref="F75">
    <cfRule type="containsText" dxfId="153" priority="182" operator="containsText" text="MEDIO">
      <formula>NOT(ISERROR(SEARCH(("MEDIO"),(F75))))</formula>
    </cfRule>
  </conditionalFormatting>
  <conditionalFormatting sqref="F75">
    <cfRule type="containsText" dxfId="152" priority="183" operator="containsText" text="ALTO">
      <formula>NOT(ISERROR(SEARCH(("ALTO"),(F75))))</formula>
    </cfRule>
  </conditionalFormatting>
  <conditionalFormatting sqref="F75">
    <cfRule type="cellIs" dxfId="151" priority="184" operator="between">
      <formula>5</formula>
      <formula>9</formula>
    </cfRule>
  </conditionalFormatting>
  <conditionalFormatting sqref="F75">
    <cfRule type="cellIs" dxfId="150" priority="185" operator="between">
      <formula>3</formula>
      <formula>4</formula>
    </cfRule>
  </conditionalFormatting>
  <conditionalFormatting sqref="F75">
    <cfRule type="cellIs" dxfId="149" priority="186" operator="between">
      <formula>1</formula>
      <formula>2</formula>
    </cfRule>
  </conditionalFormatting>
  <conditionalFormatting sqref="F76">
    <cfRule type="containsText" dxfId="148" priority="175" operator="containsText" text="BAJO">
      <formula>NOT(ISERROR(SEARCH(("BAJO"),(F76))))</formula>
    </cfRule>
  </conditionalFormatting>
  <conditionalFormatting sqref="F76">
    <cfRule type="containsText" dxfId="147" priority="176" operator="containsText" text="MEDIO">
      <formula>NOT(ISERROR(SEARCH(("MEDIO"),(F76))))</formula>
    </cfRule>
  </conditionalFormatting>
  <conditionalFormatting sqref="F76">
    <cfRule type="containsText" dxfId="146" priority="177" operator="containsText" text="ALTO">
      <formula>NOT(ISERROR(SEARCH(("ALTO"),(F76))))</formula>
    </cfRule>
  </conditionalFormatting>
  <conditionalFormatting sqref="F76">
    <cfRule type="cellIs" dxfId="145" priority="178" operator="between">
      <formula>5</formula>
      <formula>9</formula>
    </cfRule>
  </conditionalFormatting>
  <conditionalFormatting sqref="F76">
    <cfRule type="cellIs" dxfId="144" priority="179" operator="between">
      <formula>3</formula>
      <formula>4</formula>
    </cfRule>
  </conditionalFormatting>
  <conditionalFormatting sqref="F76">
    <cfRule type="cellIs" dxfId="143" priority="180" operator="between">
      <formula>1</formula>
      <formula>2</formula>
    </cfRule>
  </conditionalFormatting>
  <conditionalFormatting sqref="F77">
    <cfRule type="containsText" dxfId="142" priority="170" operator="containsText" text="MEDIO">
      <formula>NOT(ISERROR(SEARCH(("MEDIO"),(F77))))</formula>
    </cfRule>
  </conditionalFormatting>
  <conditionalFormatting sqref="F77">
    <cfRule type="containsText" dxfId="141" priority="171" operator="containsText" text="ALTO">
      <formula>NOT(ISERROR(SEARCH(("ALTO"),(F77))))</formula>
    </cfRule>
  </conditionalFormatting>
  <conditionalFormatting sqref="F77">
    <cfRule type="cellIs" dxfId="140" priority="172" operator="between">
      <formula>5</formula>
      <formula>9</formula>
    </cfRule>
  </conditionalFormatting>
  <conditionalFormatting sqref="F77">
    <cfRule type="cellIs" dxfId="139" priority="173" operator="between">
      <formula>3</formula>
      <formula>4</formula>
    </cfRule>
  </conditionalFormatting>
  <conditionalFormatting sqref="F77">
    <cfRule type="cellIs" dxfId="138" priority="174" operator="between">
      <formula>1</formula>
      <formula>2</formula>
    </cfRule>
  </conditionalFormatting>
  <conditionalFormatting sqref="F80">
    <cfRule type="containsText" dxfId="137" priority="163" operator="containsText" text="BAJO">
      <formula>NOT(ISERROR(SEARCH(("BAJO"),(F80))))</formula>
    </cfRule>
  </conditionalFormatting>
  <conditionalFormatting sqref="F80">
    <cfRule type="containsText" dxfId="136" priority="164" operator="containsText" text="MEDIO">
      <formula>NOT(ISERROR(SEARCH(("MEDIO"),(F80))))</formula>
    </cfRule>
  </conditionalFormatting>
  <conditionalFormatting sqref="F80">
    <cfRule type="containsText" dxfId="135" priority="165" operator="containsText" text="ALTO">
      <formula>NOT(ISERROR(SEARCH(("ALTO"),(F80))))</formula>
    </cfRule>
  </conditionalFormatting>
  <conditionalFormatting sqref="F80">
    <cfRule type="cellIs" dxfId="134" priority="166" operator="between">
      <formula>5</formula>
      <formula>9</formula>
    </cfRule>
  </conditionalFormatting>
  <conditionalFormatting sqref="F80">
    <cfRule type="cellIs" dxfId="133" priority="167" operator="between">
      <formula>3</formula>
      <formula>4</formula>
    </cfRule>
  </conditionalFormatting>
  <conditionalFormatting sqref="F80">
    <cfRule type="cellIs" dxfId="132" priority="168" operator="between">
      <formula>1</formula>
      <formula>2</formula>
    </cfRule>
  </conditionalFormatting>
  <conditionalFormatting sqref="F83">
    <cfRule type="containsText" dxfId="131" priority="145" operator="containsText" text="BAJO">
      <formula>NOT(ISERROR(SEARCH(("BAJO"),(F83))))</formula>
    </cfRule>
  </conditionalFormatting>
  <conditionalFormatting sqref="F83">
    <cfRule type="containsText" dxfId="130" priority="146" operator="containsText" text="MEDIO">
      <formula>NOT(ISERROR(SEARCH(("MEDIO"),(F83))))</formula>
    </cfRule>
  </conditionalFormatting>
  <conditionalFormatting sqref="F83">
    <cfRule type="containsText" dxfId="129" priority="147" operator="containsText" text="ALTO">
      <formula>NOT(ISERROR(SEARCH(("ALTO"),(F83))))</formula>
    </cfRule>
  </conditionalFormatting>
  <conditionalFormatting sqref="F83">
    <cfRule type="cellIs" dxfId="128" priority="148" operator="between">
      <formula>5</formula>
      <formula>9</formula>
    </cfRule>
  </conditionalFormatting>
  <conditionalFormatting sqref="F83">
    <cfRule type="cellIs" dxfId="127" priority="149" operator="between">
      <formula>3</formula>
      <formula>4</formula>
    </cfRule>
  </conditionalFormatting>
  <conditionalFormatting sqref="F83">
    <cfRule type="cellIs" dxfId="126" priority="150" operator="between">
      <formula>1</formula>
      <formula>2</formula>
    </cfRule>
  </conditionalFormatting>
  <conditionalFormatting sqref="F84">
    <cfRule type="containsText" dxfId="125" priority="139" operator="containsText" text="BAJO">
      <formula>NOT(ISERROR(SEARCH(("BAJO"),(F84))))</formula>
    </cfRule>
  </conditionalFormatting>
  <conditionalFormatting sqref="F84">
    <cfRule type="containsText" dxfId="124" priority="140" operator="containsText" text="MEDIO">
      <formula>NOT(ISERROR(SEARCH(("MEDIO"),(F84))))</formula>
    </cfRule>
  </conditionalFormatting>
  <conditionalFormatting sqref="F84">
    <cfRule type="containsText" dxfId="123" priority="141" operator="containsText" text="ALTO">
      <formula>NOT(ISERROR(SEARCH(("ALTO"),(F84))))</formula>
    </cfRule>
  </conditionalFormatting>
  <conditionalFormatting sqref="F84">
    <cfRule type="cellIs" dxfId="122" priority="142" operator="between">
      <formula>5</formula>
      <formula>9</formula>
    </cfRule>
  </conditionalFormatting>
  <conditionalFormatting sqref="F84">
    <cfRule type="cellIs" dxfId="121" priority="143" operator="between">
      <formula>3</formula>
      <formula>4</formula>
    </cfRule>
  </conditionalFormatting>
  <conditionalFormatting sqref="F84">
    <cfRule type="cellIs" dxfId="120" priority="144" operator="between">
      <formula>1</formula>
      <formula>2</formula>
    </cfRule>
  </conditionalFormatting>
  <conditionalFormatting sqref="F81">
    <cfRule type="containsText" dxfId="119" priority="157" operator="containsText" text="BAJO">
      <formula>NOT(ISERROR(SEARCH(("BAJO"),(F81))))</formula>
    </cfRule>
  </conditionalFormatting>
  <conditionalFormatting sqref="F81">
    <cfRule type="containsText" dxfId="118" priority="158" operator="containsText" text="MEDIO">
      <formula>NOT(ISERROR(SEARCH(("MEDIO"),(F81))))</formula>
    </cfRule>
  </conditionalFormatting>
  <conditionalFormatting sqref="F81">
    <cfRule type="containsText" dxfId="117" priority="159" operator="containsText" text="ALTO">
      <formula>NOT(ISERROR(SEARCH(("ALTO"),(F81))))</formula>
    </cfRule>
  </conditionalFormatting>
  <conditionalFormatting sqref="F81">
    <cfRule type="cellIs" dxfId="116" priority="160" operator="between">
      <formula>5</formula>
      <formula>9</formula>
    </cfRule>
  </conditionalFormatting>
  <conditionalFormatting sqref="F81">
    <cfRule type="cellIs" dxfId="115" priority="161" operator="between">
      <formula>3</formula>
      <formula>4</formula>
    </cfRule>
  </conditionalFormatting>
  <conditionalFormatting sqref="F81">
    <cfRule type="cellIs" dxfId="114" priority="162" operator="between">
      <formula>1</formula>
      <formula>2</formula>
    </cfRule>
  </conditionalFormatting>
  <conditionalFormatting sqref="F82">
    <cfRule type="containsText" dxfId="113" priority="151" operator="containsText" text="BAJO">
      <formula>NOT(ISERROR(SEARCH(("BAJO"),(F82))))</formula>
    </cfRule>
  </conditionalFormatting>
  <conditionalFormatting sqref="F82">
    <cfRule type="containsText" dxfId="112" priority="152" operator="containsText" text="MEDIO">
      <formula>NOT(ISERROR(SEARCH(("MEDIO"),(F82))))</formula>
    </cfRule>
  </conditionalFormatting>
  <conditionalFormatting sqref="F82">
    <cfRule type="containsText" dxfId="111" priority="153" operator="containsText" text="ALTO">
      <formula>NOT(ISERROR(SEARCH(("ALTO"),(F82))))</formula>
    </cfRule>
  </conditionalFormatting>
  <conditionalFormatting sqref="F82">
    <cfRule type="cellIs" dxfId="110" priority="154" operator="between">
      <formula>5</formula>
      <formula>9</formula>
    </cfRule>
  </conditionalFormatting>
  <conditionalFormatting sqref="F82">
    <cfRule type="cellIs" dxfId="109" priority="155" operator="between">
      <formula>3</formula>
      <formula>4</formula>
    </cfRule>
  </conditionalFormatting>
  <conditionalFormatting sqref="F82">
    <cfRule type="cellIs" dxfId="108" priority="156" operator="between">
      <formula>1</formula>
      <formula>2</formula>
    </cfRule>
  </conditionalFormatting>
  <conditionalFormatting sqref="F98">
    <cfRule type="containsText" dxfId="107" priority="79" operator="containsText" text="BAJO">
      <formula>NOT(ISERROR(SEARCH(("BAJO"),(F98))))</formula>
    </cfRule>
  </conditionalFormatting>
  <conditionalFormatting sqref="F87">
    <cfRule type="containsText" dxfId="106" priority="133" operator="containsText" text="BAJO">
      <formula>NOT(ISERROR(SEARCH(("BAJO"),(F87))))</formula>
    </cfRule>
  </conditionalFormatting>
  <conditionalFormatting sqref="F87">
    <cfRule type="containsText" dxfId="105" priority="134" operator="containsText" text="MEDIO">
      <formula>NOT(ISERROR(SEARCH(("MEDIO"),(F87))))</formula>
    </cfRule>
  </conditionalFormatting>
  <conditionalFormatting sqref="F87">
    <cfRule type="containsText" dxfId="104" priority="135" operator="containsText" text="ALTO">
      <formula>NOT(ISERROR(SEARCH(("ALTO"),(F87))))</formula>
    </cfRule>
  </conditionalFormatting>
  <conditionalFormatting sqref="F87">
    <cfRule type="cellIs" dxfId="103" priority="136" operator="between">
      <formula>5</formula>
      <formula>9</formula>
    </cfRule>
  </conditionalFormatting>
  <conditionalFormatting sqref="F87">
    <cfRule type="cellIs" dxfId="102" priority="137" operator="between">
      <formula>3</formula>
      <formula>4</formula>
    </cfRule>
  </conditionalFormatting>
  <conditionalFormatting sqref="F87">
    <cfRule type="cellIs" dxfId="101" priority="138" operator="between">
      <formula>1</formula>
      <formula>2</formula>
    </cfRule>
  </conditionalFormatting>
  <conditionalFormatting sqref="F88">
    <cfRule type="containsText" dxfId="100" priority="127" operator="containsText" text="BAJO">
      <formula>NOT(ISERROR(SEARCH(("BAJO"),(F88))))</formula>
    </cfRule>
  </conditionalFormatting>
  <conditionalFormatting sqref="F88">
    <cfRule type="containsText" dxfId="99" priority="128" operator="containsText" text="MEDIO">
      <formula>NOT(ISERROR(SEARCH(("MEDIO"),(F88))))</formula>
    </cfRule>
  </conditionalFormatting>
  <conditionalFormatting sqref="F88">
    <cfRule type="containsText" dxfId="98" priority="129" operator="containsText" text="ALTO">
      <formula>NOT(ISERROR(SEARCH(("ALTO"),(F88))))</formula>
    </cfRule>
  </conditionalFormatting>
  <conditionalFormatting sqref="F88">
    <cfRule type="cellIs" dxfId="97" priority="130" operator="between">
      <formula>5</formula>
      <formula>9</formula>
    </cfRule>
  </conditionalFormatting>
  <conditionalFormatting sqref="F88">
    <cfRule type="cellIs" dxfId="96" priority="131" operator="between">
      <formula>3</formula>
      <formula>4</formula>
    </cfRule>
  </conditionalFormatting>
  <conditionalFormatting sqref="F88">
    <cfRule type="cellIs" dxfId="95" priority="132" operator="between">
      <formula>1</formula>
      <formula>2</formula>
    </cfRule>
  </conditionalFormatting>
  <conditionalFormatting sqref="F89">
    <cfRule type="containsText" dxfId="94" priority="121" operator="containsText" text="BAJO">
      <formula>NOT(ISERROR(SEARCH(("BAJO"),(F89))))</formula>
    </cfRule>
  </conditionalFormatting>
  <conditionalFormatting sqref="F89">
    <cfRule type="containsText" dxfId="93" priority="122" operator="containsText" text="MEDIO">
      <formula>NOT(ISERROR(SEARCH(("MEDIO"),(F89))))</formula>
    </cfRule>
  </conditionalFormatting>
  <conditionalFormatting sqref="F89">
    <cfRule type="containsText" dxfId="92" priority="123" operator="containsText" text="ALTO">
      <formula>NOT(ISERROR(SEARCH(("ALTO"),(F89))))</formula>
    </cfRule>
  </conditionalFormatting>
  <conditionalFormatting sqref="F89">
    <cfRule type="cellIs" dxfId="91" priority="124" operator="between">
      <formula>5</formula>
      <formula>9</formula>
    </cfRule>
  </conditionalFormatting>
  <conditionalFormatting sqref="F89">
    <cfRule type="cellIs" dxfId="90" priority="125" operator="between">
      <formula>3</formula>
      <formula>4</formula>
    </cfRule>
  </conditionalFormatting>
  <conditionalFormatting sqref="F89">
    <cfRule type="cellIs" dxfId="89" priority="126" operator="between">
      <formula>1</formula>
      <formula>2</formula>
    </cfRule>
  </conditionalFormatting>
  <conditionalFormatting sqref="F90">
    <cfRule type="containsText" dxfId="88" priority="115" operator="containsText" text="BAJO">
      <formula>NOT(ISERROR(SEARCH(("BAJO"),(F90))))</formula>
    </cfRule>
  </conditionalFormatting>
  <conditionalFormatting sqref="F90">
    <cfRule type="containsText" dxfId="87" priority="116" operator="containsText" text="MEDIO">
      <formula>NOT(ISERROR(SEARCH(("MEDIO"),(F90))))</formula>
    </cfRule>
  </conditionalFormatting>
  <conditionalFormatting sqref="F90">
    <cfRule type="containsText" dxfId="86" priority="117" operator="containsText" text="ALTO">
      <formula>NOT(ISERROR(SEARCH(("ALTO"),(F90))))</formula>
    </cfRule>
  </conditionalFormatting>
  <conditionalFormatting sqref="F90">
    <cfRule type="cellIs" dxfId="85" priority="118" operator="between">
      <formula>5</formula>
      <formula>9</formula>
    </cfRule>
  </conditionalFormatting>
  <conditionalFormatting sqref="F90">
    <cfRule type="cellIs" dxfId="84" priority="119" operator="between">
      <formula>3</formula>
      <formula>4</formula>
    </cfRule>
  </conditionalFormatting>
  <conditionalFormatting sqref="F90">
    <cfRule type="cellIs" dxfId="83" priority="120" operator="between">
      <formula>1</formula>
      <formula>2</formula>
    </cfRule>
  </conditionalFormatting>
  <conditionalFormatting sqref="F91">
    <cfRule type="containsText" dxfId="82" priority="109" operator="containsText" text="BAJO">
      <formula>NOT(ISERROR(SEARCH(("BAJO"),(F91))))</formula>
    </cfRule>
  </conditionalFormatting>
  <conditionalFormatting sqref="F91">
    <cfRule type="containsText" dxfId="81" priority="110" operator="containsText" text="MEDIO">
      <formula>NOT(ISERROR(SEARCH(("MEDIO"),(F91))))</formula>
    </cfRule>
  </conditionalFormatting>
  <conditionalFormatting sqref="F91">
    <cfRule type="containsText" dxfId="80" priority="111" operator="containsText" text="ALTO">
      <formula>NOT(ISERROR(SEARCH(("ALTO"),(F91))))</formula>
    </cfRule>
  </conditionalFormatting>
  <conditionalFormatting sqref="F91">
    <cfRule type="cellIs" dxfId="79" priority="112" operator="between">
      <formula>5</formula>
      <formula>9</formula>
    </cfRule>
  </conditionalFormatting>
  <conditionalFormatting sqref="F91">
    <cfRule type="cellIs" dxfId="78" priority="113" operator="between">
      <formula>3</formula>
      <formula>4</formula>
    </cfRule>
  </conditionalFormatting>
  <conditionalFormatting sqref="F91">
    <cfRule type="cellIs" dxfId="77" priority="114" operator="between">
      <formula>1</formula>
      <formula>2</formula>
    </cfRule>
  </conditionalFormatting>
  <conditionalFormatting sqref="F94">
    <cfRule type="containsText" dxfId="76" priority="103" operator="containsText" text="BAJO">
      <formula>NOT(ISERROR(SEARCH(("BAJO"),(F94))))</formula>
    </cfRule>
  </conditionalFormatting>
  <conditionalFormatting sqref="F94">
    <cfRule type="containsText" dxfId="75" priority="104" operator="containsText" text="MEDIO">
      <formula>NOT(ISERROR(SEARCH(("MEDIO"),(F94))))</formula>
    </cfRule>
  </conditionalFormatting>
  <conditionalFormatting sqref="F94">
    <cfRule type="containsText" dxfId="74" priority="105" operator="containsText" text="ALTO">
      <formula>NOT(ISERROR(SEARCH(("ALTO"),(F94))))</formula>
    </cfRule>
  </conditionalFormatting>
  <conditionalFormatting sqref="F94">
    <cfRule type="cellIs" dxfId="73" priority="106" operator="between">
      <formula>5</formula>
      <formula>9</formula>
    </cfRule>
  </conditionalFormatting>
  <conditionalFormatting sqref="F94">
    <cfRule type="cellIs" dxfId="72" priority="107" operator="between">
      <formula>3</formula>
      <formula>4</formula>
    </cfRule>
  </conditionalFormatting>
  <conditionalFormatting sqref="F94">
    <cfRule type="cellIs" dxfId="71" priority="108" operator="between">
      <formula>1</formula>
      <formula>2</formula>
    </cfRule>
  </conditionalFormatting>
  <conditionalFormatting sqref="F95">
    <cfRule type="containsText" dxfId="70" priority="97" operator="containsText" text="BAJO">
      <formula>NOT(ISERROR(SEARCH(("BAJO"),(F95))))</formula>
    </cfRule>
  </conditionalFormatting>
  <conditionalFormatting sqref="F95">
    <cfRule type="containsText" dxfId="69" priority="98" operator="containsText" text="MEDIO">
      <formula>NOT(ISERROR(SEARCH(("MEDIO"),(F95))))</formula>
    </cfRule>
  </conditionalFormatting>
  <conditionalFormatting sqref="F95">
    <cfRule type="containsText" dxfId="68" priority="99" operator="containsText" text="ALTO">
      <formula>NOT(ISERROR(SEARCH(("ALTO"),(F95))))</formula>
    </cfRule>
  </conditionalFormatting>
  <conditionalFormatting sqref="F95">
    <cfRule type="cellIs" dxfId="67" priority="100" operator="between">
      <formula>5</formula>
      <formula>9</formula>
    </cfRule>
  </conditionalFormatting>
  <conditionalFormatting sqref="F95">
    <cfRule type="cellIs" dxfId="66" priority="101" operator="between">
      <formula>3</formula>
      <formula>4</formula>
    </cfRule>
  </conditionalFormatting>
  <conditionalFormatting sqref="F95">
    <cfRule type="cellIs" dxfId="65" priority="102" operator="between">
      <formula>1</formula>
      <formula>2</formula>
    </cfRule>
  </conditionalFormatting>
  <conditionalFormatting sqref="F96">
    <cfRule type="containsText" dxfId="64" priority="91" operator="containsText" text="BAJO">
      <formula>NOT(ISERROR(SEARCH(("BAJO"),(F96))))</formula>
    </cfRule>
  </conditionalFormatting>
  <conditionalFormatting sqref="F96">
    <cfRule type="containsText" dxfId="63" priority="92" operator="containsText" text="MEDIO">
      <formula>NOT(ISERROR(SEARCH(("MEDIO"),(F96))))</formula>
    </cfRule>
  </conditionalFormatting>
  <conditionalFormatting sqref="F96">
    <cfRule type="containsText" dxfId="62" priority="93" operator="containsText" text="ALTO">
      <formula>NOT(ISERROR(SEARCH(("ALTO"),(F96))))</formula>
    </cfRule>
  </conditionalFormatting>
  <conditionalFormatting sqref="F96">
    <cfRule type="cellIs" dxfId="61" priority="94" operator="between">
      <formula>5</formula>
      <formula>9</formula>
    </cfRule>
  </conditionalFormatting>
  <conditionalFormatting sqref="F96">
    <cfRule type="cellIs" dxfId="60" priority="95" operator="between">
      <formula>3</formula>
      <formula>4</formula>
    </cfRule>
  </conditionalFormatting>
  <conditionalFormatting sqref="F96">
    <cfRule type="cellIs" dxfId="59" priority="96" operator="between">
      <formula>1</formula>
      <formula>2</formula>
    </cfRule>
  </conditionalFormatting>
  <conditionalFormatting sqref="F97">
    <cfRule type="containsText" dxfId="58" priority="85" operator="containsText" text="BAJO">
      <formula>NOT(ISERROR(SEARCH(("BAJO"),(F97))))</formula>
    </cfRule>
  </conditionalFormatting>
  <conditionalFormatting sqref="F97">
    <cfRule type="containsText" dxfId="57" priority="86" operator="containsText" text="MEDIO">
      <formula>NOT(ISERROR(SEARCH(("MEDIO"),(F97))))</formula>
    </cfRule>
  </conditionalFormatting>
  <conditionalFormatting sqref="F97">
    <cfRule type="containsText" dxfId="56" priority="87" operator="containsText" text="ALTO">
      <formula>NOT(ISERROR(SEARCH(("ALTO"),(F97))))</formula>
    </cfRule>
  </conditionalFormatting>
  <conditionalFormatting sqref="F97">
    <cfRule type="cellIs" dxfId="55" priority="88" operator="between">
      <formula>5</formula>
      <formula>9</formula>
    </cfRule>
  </conditionalFormatting>
  <conditionalFormatting sqref="F97">
    <cfRule type="cellIs" dxfId="54" priority="89" operator="between">
      <formula>3</formula>
      <formula>4</formula>
    </cfRule>
  </conditionalFormatting>
  <conditionalFormatting sqref="F97">
    <cfRule type="cellIs" dxfId="53" priority="90" operator="between">
      <formula>1</formula>
      <formula>2</formula>
    </cfRule>
  </conditionalFormatting>
  <conditionalFormatting sqref="F105">
    <cfRule type="containsText" dxfId="52" priority="49" operator="containsText" text="BAJO">
      <formula>NOT(ISERROR(SEARCH(("BAJO"),(F105))))</formula>
    </cfRule>
  </conditionalFormatting>
  <conditionalFormatting sqref="F98">
    <cfRule type="containsText" dxfId="51" priority="80" operator="containsText" text="MEDIO">
      <formula>NOT(ISERROR(SEARCH(("MEDIO"),(F98))))</formula>
    </cfRule>
  </conditionalFormatting>
  <conditionalFormatting sqref="F98">
    <cfRule type="containsText" dxfId="50" priority="81" operator="containsText" text="ALTO">
      <formula>NOT(ISERROR(SEARCH(("ALTO"),(F98))))</formula>
    </cfRule>
  </conditionalFormatting>
  <conditionalFormatting sqref="F98">
    <cfRule type="cellIs" dxfId="49" priority="82" operator="between">
      <formula>5</formula>
      <formula>9</formula>
    </cfRule>
  </conditionalFormatting>
  <conditionalFormatting sqref="F98">
    <cfRule type="cellIs" dxfId="48" priority="83" operator="between">
      <formula>3</formula>
      <formula>4</formula>
    </cfRule>
  </conditionalFormatting>
  <conditionalFormatting sqref="F98">
    <cfRule type="cellIs" dxfId="47" priority="84" operator="between">
      <formula>1</formula>
      <formula>2</formula>
    </cfRule>
  </conditionalFormatting>
  <conditionalFormatting sqref="F101">
    <cfRule type="containsText" dxfId="46" priority="73" operator="containsText" text="BAJO">
      <formula>NOT(ISERROR(SEARCH(("BAJO"),(F101))))</formula>
    </cfRule>
  </conditionalFormatting>
  <conditionalFormatting sqref="F101">
    <cfRule type="containsText" dxfId="45" priority="74" operator="containsText" text="MEDIO">
      <formula>NOT(ISERROR(SEARCH(("MEDIO"),(F101))))</formula>
    </cfRule>
  </conditionalFormatting>
  <conditionalFormatting sqref="F101">
    <cfRule type="containsText" dxfId="44" priority="75" operator="containsText" text="ALTO">
      <formula>NOT(ISERROR(SEARCH(("ALTO"),(F101))))</formula>
    </cfRule>
  </conditionalFormatting>
  <conditionalFormatting sqref="F101">
    <cfRule type="cellIs" dxfId="43" priority="76" operator="between">
      <formula>5</formula>
      <formula>9</formula>
    </cfRule>
  </conditionalFormatting>
  <conditionalFormatting sqref="F101">
    <cfRule type="cellIs" dxfId="42" priority="77" operator="between">
      <formula>3</formula>
      <formula>4</formula>
    </cfRule>
  </conditionalFormatting>
  <conditionalFormatting sqref="F101">
    <cfRule type="cellIs" dxfId="41" priority="78" operator="between">
      <formula>1</formula>
      <formula>2</formula>
    </cfRule>
  </conditionalFormatting>
  <conditionalFormatting sqref="F102">
    <cfRule type="containsText" dxfId="40" priority="67" operator="containsText" text="BAJO">
      <formula>NOT(ISERROR(SEARCH(("BAJO"),(F102))))</formula>
    </cfRule>
  </conditionalFormatting>
  <conditionalFormatting sqref="F102">
    <cfRule type="containsText" dxfId="39" priority="68" operator="containsText" text="MEDIO">
      <formula>NOT(ISERROR(SEARCH(("MEDIO"),(F102))))</formula>
    </cfRule>
  </conditionalFormatting>
  <conditionalFormatting sqref="F102">
    <cfRule type="containsText" dxfId="38" priority="69" operator="containsText" text="ALTO">
      <formula>NOT(ISERROR(SEARCH(("ALTO"),(F102))))</formula>
    </cfRule>
  </conditionalFormatting>
  <conditionalFormatting sqref="F102">
    <cfRule type="cellIs" dxfId="37" priority="70" operator="between">
      <formula>5</formula>
      <formula>9</formula>
    </cfRule>
  </conditionalFormatting>
  <conditionalFormatting sqref="F102">
    <cfRule type="cellIs" dxfId="36" priority="71" operator="between">
      <formula>3</formula>
      <formula>4</formula>
    </cfRule>
  </conditionalFormatting>
  <conditionalFormatting sqref="F102">
    <cfRule type="cellIs" dxfId="35" priority="72" operator="between">
      <formula>1</formula>
      <formula>2</formula>
    </cfRule>
  </conditionalFormatting>
  <conditionalFormatting sqref="F103">
    <cfRule type="containsText" dxfId="34" priority="61" operator="containsText" text="BAJO">
      <formula>NOT(ISERROR(SEARCH(("BAJO"),(F103))))</formula>
    </cfRule>
  </conditionalFormatting>
  <conditionalFormatting sqref="F103">
    <cfRule type="containsText" dxfId="33" priority="62" operator="containsText" text="MEDIO">
      <formula>NOT(ISERROR(SEARCH(("MEDIO"),(F103))))</formula>
    </cfRule>
  </conditionalFormatting>
  <conditionalFormatting sqref="F103">
    <cfRule type="containsText" dxfId="32" priority="63" operator="containsText" text="ALTO">
      <formula>NOT(ISERROR(SEARCH(("ALTO"),(F103))))</formula>
    </cfRule>
  </conditionalFormatting>
  <conditionalFormatting sqref="F103">
    <cfRule type="cellIs" dxfId="31" priority="64" operator="between">
      <formula>5</formula>
      <formula>9</formula>
    </cfRule>
  </conditionalFormatting>
  <conditionalFormatting sqref="F103">
    <cfRule type="cellIs" dxfId="30" priority="65" operator="between">
      <formula>3</formula>
      <formula>4</formula>
    </cfRule>
  </conditionalFormatting>
  <conditionalFormatting sqref="F103">
    <cfRule type="cellIs" dxfId="29" priority="66" operator="between">
      <formula>1</formula>
      <formula>2</formula>
    </cfRule>
  </conditionalFormatting>
  <conditionalFormatting sqref="F104">
    <cfRule type="containsText" dxfId="28" priority="55" operator="containsText" text="BAJO">
      <formula>NOT(ISERROR(SEARCH(("BAJO"),(F104))))</formula>
    </cfRule>
  </conditionalFormatting>
  <conditionalFormatting sqref="F104">
    <cfRule type="containsText" dxfId="27" priority="56" operator="containsText" text="MEDIO">
      <formula>NOT(ISERROR(SEARCH(("MEDIO"),(F104))))</formula>
    </cfRule>
  </conditionalFormatting>
  <conditionalFormatting sqref="F104">
    <cfRule type="containsText" dxfId="26" priority="57" operator="containsText" text="ALTO">
      <formula>NOT(ISERROR(SEARCH(("ALTO"),(F104))))</formula>
    </cfRule>
  </conditionalFormatting>
  <conditionalFormatting sqref="F104">
    <cfRule type="cellIs" dxfId="25" priority="58" operator="between">
      <formula>5</formula>
      <formula>9</formula>
    </cfRule>
  </conditionalFormatting>
  <conditionalFormatting sqref="F104">
    <cfRule type="cellIs" dxfId="24" priority="59" operator="between">
      <formula>3</formula>
      <formula>4</formula>
    </cfRule>
  </conditionalFormatting>
  <conditionalFormatting sqref="F104">
    <cfRule type="cellIs" dxfId="23" priority="60" operator="between">
      <formula>1</formula>
      <formula>2</formula>
    </cfRule>
  </conditionalFormatting>
  <conditionalFormatting sqref="F105">
    <cfRule type="containsText" dxfId="22" priority="50" operator="containsText" text="MEDIO">
      <formula>NOT(ISERROR(SEARCH(("MEDIO"),(F105))))</formula>
    </cfRule>
  </conditionalFormatting>
  <conditionalFormatting sqref="F105">
    <cfRule type="containsText" dxfId="21" priority="51" operator="containsText" text="ALTO">
      <formula>NOT(ISERROR(SEARCH(("ALTO"),(F105))))</formula>
    </cfRule>
  </conditionalFormatting>
  <conditionalFormatting sqref="F105">
    <cfRule type="cellIs" dxfId="20" priority="52" operator="between">
      <formula>5</formula>
      <formula>9</formula>
    </cfRule>
  </conditionalFormatting>
  <conditionalFormatting sqref="F105">
    <cfRule type="cellIs" dxfId="19" priority="53" operator="between">
      <formula>3</formula>
      <formula>4</formula>
    </cfRule>
  </conditionalFormatting>
  <conditionalFormatting sqref="F105">
    <cfRule type="cellIs" dxfId="18" priority="54" operator="between">
      <formula>1</formula>
      <formula>2</formula>
    </cfRule>
  </conditionalFormatting>
  <conditionalFormatting sqref="F18">
    <cfRule type="containsText" dxfId="17" priority="13" operator="containsText" text="BAJO">
      <formula>NOT(ISERROR(SEARCH(("BAJO"),(F18))))</formula>
    </cfRule>
  </conditionalFormatting>
  <conditionalFormatting sqref="F18">
    <cfRule type="containsText" dxfId="16" priority="14" operator="containsText" text="MEDIO">
      <formula>NOT(ISERROR(SEARCH(("MEDIO"),(F18))))</formula>
    </cfRule>
  </conditionalFormatting>
  <conditionalFormatting sqref="F18">
    <cfRule type="containsText" dxfId="15" priority="15" operator="containsText" text="ALTO">
      <formula>NOT(ISERROR(SEARCH(("ALTO"),(F18))))</formula>
    </cfRule>
  </conditionalFormatting>
  <conditionalFormatting sqref="F18">
    <cfRule type="cellIs" dxfId="14" priority="16" operator="between">
      <formula>5</formula>
      <formula>9</formula>
    </cfRule>
  </conditionalFormatting>
  <conditionalFormatting sqref="F18">
    <cfRule type="cellIs" dxfId="13" priority="17" operator="between">
      <formula>3</formula>
      <formula>4</formula>
    </cfRule>
  </conditionalFormatting>
  <conditionalFormatting sqref="F18">
    <cfRule type="cellIs" dxfId="12" priority="18" operator="between">
      <formula>1</formula>
      <formula>2</formula>
    </cfRule>
  </conditionalFormatting>
  <conditionalFormatting sqref="F46">
    <cfRule type="containsText" dxfId="11" priority="7" operator="containsText" text="BAJO">
      <formula>NOT(ISERROR(SEARCH(("BAJO"),(F46))))</formula>
    </cfRule>
  </conditionalFormatting>
  <conditionalFormatting sqref="F46">
    <cfRule type="containsText" dxfId="10" priority="8" operator="containsText" text="MEDIO">
      <formula>NOT(ISERROR(SEARCH(("MEDIO"),(F46))))</formula>
    </cfRule>
  </conditionalFormatting>
  <conditionalFormatting sqref="F46">
    <cfRule type="containsText" dxfId="9" priority="9" operator="containsText" text="ALTO">
      <formula>NOT(ISERROR(SEARCH(("ALTO"),(F46))))</formula>
    </cfRule>
  </conditionalFormatting>
  <conditionalFormatting sqref="F46">
    <cfRule type="cellIs" dxfId="8" priority="10" operator="between">
      <formula>5</formula>
      <formula>9</formula>
    </cfRule>
  </conditionalFormatting>
  <conditionalFormatting sqref="F46">
    <cfRule type="cellIs" dxfId="7" priority="11" operator="between">
      <formula>3</formula>
      <formula>4</formula>
    </cfRule>
  </conditionalFormatting>
  <conditionalFormatting sqref="F46">
    <cfRule type="cellIs" dxfId="6" priority="12" operator="between">
      <formula>1</formula>
      <formula>2</formula>
    </cfRule>
  </conditionalFormatting>
  <conditionalFormatting sqref="F48">
    <cfRule type="containsText" dxfId="5" priority="1" operator="containsText" text="BAJO">
      <formula>NOT(ISERROR(SEARCH(("BAJO"),(F48))))</formula>
    </cfRule>
  </conditionalFormatting>
  <conditionalFormatting sqref="F48">
    <cfRule type="containsText" dxfId="4" priority="2" operator="containsText" text="MEDIO">
      <formula>NOT(ISERROR(SEARCH(("MEDIO"),(F48))))</formula>
    </cfRule>
  </conditionalFormatting>
  <conditionalFormatting sqref="F48">
    <cfRule type="containsText" dxfId="3" priority="3" operator="containsText" text="ALTO">
      <formula>NOT(ISERROR(SEARCH(("ALTO"),(F48))))</formula>
    </cfRule>
  </conditionalFormatting>
  <conditionalFormatting sqref="F48">
    <cfRule type="cellIs" dxfId="2" priority="4" operator="between">
      <formula>5</formula>
      <formula>9</formula>
    </cfRule>
  </conditionalFormatting>
  <conditionalFormatting sqref="F48">
    <cfRule type="cellIs" dxfId="1" priority="5" operator="between">
      <formula>3</formula>
      <formula>4</formula>
    </cfRule>
  </conditionalFormatting>
  <conditionalFormatting sqref="F48">
    <cfRule type="cellIs" dxfId="0" priority="6" operator="between">
      <formula>1</formula>
      <formula>2</formula>
    </cfRule>
  </conditionalFormatting>
  <pageMargins left="0.59055118110236227" right="0.59055118110236227" top="0.74803149606299213" bottom="0.74803149606299213" header="0" footer="0"/>
  <pageSetup fitToHeight="0" orientation="landscape"/>
  <headerFooter>
    <oddFooter>&amp;CPágina &amp;P de</oddFooter>
  </headerFooter>
  <legacyDrawing r:id="rId1"/>
  <extLst>
    <ext xmlns:x14="http://schemas.microsoft.com/office/spreadsheetml/2009/9/main" uri="{CCE6A557-97BC-4b89-ADB6-D9C93CAAB3DF}">
      <x14:dataValidations xmlns:xm="http://schemas.microsoft.com/office/excel/2006/main" count="5">
        <x14:dataValidation type="list" allowBlank="1" showErrorMessage="1" xr:uid="{00000000-0002-0000-0600-000000000000}">
          <x14:formula1>
            <xm:f>'Tablas 8-9-10-11'!$M$4:$M$6</xm:f>
          </x14:formula1>
          <xm:sqref>H24:H28 H31:H35 H10:H14 H38:H42 H87:H91 H59:H63 H66:H70 H17:H21 H73:H77 H52:H56 H94:H98 H101:H105 H80:H84 H45:H49</xm:sqref>
        </x14:dataValidation>
        <x14:dataValidation type="list" allowBlank="1" showInputMessage="1" showErrorMessage="1" prompt="Magnitud del riesgo - Selecciones el nivel de magnitud (impacto) en caso de materializarse el riesgo. " xr:uid="{B324807C-6756-46A7-8E24-9401D0AB9CB4}">
          <x14:formula1>
            <xm:f>'Tabla 2-3-4-5'!$G$4:$G$6</xm:f>
          </x14:formula1>
          <xm:sqref>E24:E28 E31:E35 E10:E14 E87:E91 E38:E42 E59:E63 E66:E70 E17:E21 E52:E56 E73:E77 E94:E98 E101:E105 E80:E84 E45:E49</xm:sqref>
        </x14:dataValidation>
        <x14:dataValidation type="list" allowBlank="1" showInputMessage="1" showErrorMessage="1" prompt="Probabilidad - Esta es la medida o descripción de la posibilidad de ocurrencia de un evento" xr:uid="{565F2E30-F5DC-4FC7-B540-33995F5755EF}">
          <x14:formula1>
            <xm:f>'Tabla 2-3-4-5'!$B$10:$B$12</xm:f>
          </x14:formula1>
          <xm:sqref>D24:D28 D31:D35 D10:D14 D87:D91 D38:D42 D59:D63 D66:D70 D17:D21 D52:D56 D73:D77 D94:D98 D101:D105 D80:D84 D45:D49</xm:sqref>
        </x14:dataValidation>
        <x14:dataValidation type="list" allowBlank="1" showInputMessage="1" showErrorMessage="1" xr:uid="{A928AA8D-9FB5-4264-9D5F-4B43D0B2C396}">
          <x14:formula1>
            <xm:f>'Tablas 8-9-10-11'!$I$4:$I$6</xm:f>
          </x14:formula1>
          <xm:sqref>G24:G28 G10:G14 G31:G35 G38:G42 G87:G91 G59:G63 G17:G21 G66:G70 G73:G77 G52:G56 G94:G98 G80:G84 G101:G105 G45:G49</xm:sqref>
        </x14:dataValidation>
        <x14:dataValidation type="list" allowBlank="1" showInputMessage="1" showErrorMessage="1" xr:uid="{53273086-21D7-428D-B237-81EFE01237E7}">
          <x14:formula1>
            <xm:f>'Tabla 12'!$G$3:$G$7</xm:f>
          </x14:formula1>
          <xm:sqref>O10:O14 O101:O105 O24:O28 O31:O35 O38:O42 O17:O21 O52:O56 O59:O63 O66:O70 O73:O77 O80:O84 O87:O91 O94:O98 O45:O49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00"/>
  <sheetViews>
    <sheetView workbookViewId="0">
      <selection sqref="A1:E6"/>
    </sheetView>
  </sheetViews>
  <sheetFormatPr baseColWidth="10" defaultColWidth="14.44140625" defaultRowHeight="15" customHeight="1" x14ac:dyDescent="0.3"/>
  <cols>
    <col min="1" max="1" width="32.109375" customWidth="1"/>
    <col min="2" max="2" width="37.44140625" customWidth="1"/>
    <col min="3" max="3" width="11.44140625" customWidth="1"/>
    <col min="4" max="4" width="27.88671875" customWidth="1"/>
    <col min="5" max="5" width="15.5546875" customWidth="1"/>
    <col min="6" max="6" width="11.44140625" customWidth="1"/>
  </cols>
  <sheetData>
    <row r="1" spans="1:7" ht="15.6" x14ac:dyDescent="0.3">
      <c r="A1" s="363" t="s">
        <v>78</v>
      </c>
      <c r="B1" s="364"/>
      <c r="C1" s="364"/>
      <c r="D1" s="364"/>
      <c r="E1" s="364"/>
    </row>
    <row r="2" spans="1:7" ht="15.6" x14ac:dyDescent="0.3">
      <c r="A2" s="365" t="s">
        <v>79</v>
      </c>
      <c r="B2" s="216"/>
      <c r="C2" s="216"/>
      <c r="D2" s="216"/>
      <c r="E2" s="216"/>
      <c r="G2" t="s">
        <v>405</v>
      </c>
    </row>
    <row r="3" spans="1:7" ht="47.25" customHeight="1" x14ac:dyDescent="0.3">
      <c r="A3" s="25" t="s">
        <v>80</v>
      </c>
      <c r="B3" s="25" t="s">
        <v>81</v>
      </c>
      <c r="C3" s="19" t="s">
        <v>58</v>
      </c>
      <c r="D3" s="26" t="s">
        <v>82</v>
      </c>
      <c r="E3" s="16" t="s">
        <v>83</v>
      </c>
      <c r="G3" s="150" t="s">
        <v>406</v>
      </c>
    </row>
    <row r="4" spans="1:7" ht="82.5" customHeight="1" x14ac:dyDescent="0.3">
      <c r="A4" s="27" t="s">
        <v>84</v>
      </c>
      <c r="B4" s="28" t="s">
        <v>47</v>
      </c>
      <c r="C4" s="29" t="s">
        <v>85</v>
      </c>
      <c r="D4" s="16" t="s">
        <v>86</v>
      </c>
      <c r="E4" s="16" t="s">
        <v>87</v>
      </c>
      <c r="G4" s="150" t="s">
        <v>407</v>
      </c>
    </row>
    <row r="5" spans="1:7" ht="128.25" customHeight="1" x14ac:dyDescent="0.3">
      <c r="A5" s="27" t="s">
        <v>88</v>
      </c>
      <c r="B5" s="28" t="s">
        <v>45</v>
      </c>
      <c r="C5" s="29" t="s">
        <v>89</v>
      </c>
      <c r="D5" s="16" t="s">
        <v>86</v>
      </c>
      <c r="E5" s="16" t="s">
        <v>87</v>
      </c>
      <c r="G5" s="150" t="s">
        <v>408</v>
      </c>
    </row>
    <row r="6" spans="1:7" ht="60" customHeight="1" x14ac:dyDescent="0.3">
      <c r="A6" s="16" t="s">
        <v>90</v>
      </c>
      <c r="B6" s="16" t="s">
        <v>64</v>
      </c>
      <c r="C6" s="29" t="s">
        <v>91</v>
      </c>
      <c r="D6" s="16" t="s">
        <v>92</v>
      </c>
      <c r="E6" s="16" t="s">
        <v>93</v>
      </c>
      <c r="G6" s="151" t="s">
        <v>409</v>
      </c>
    </row>
    <row r="7" spans="1:7" ht="15" customHeight="1" x14ac:dyDescent="0.3">
      <c r="G7" s="151" t="s">
        <v>410</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
    <mergeCell ref="A1:E1"/>
    <mergeCell ref="A2:E2"/>
  </mergeCells>
  <pageMargins left="0.7" right="0.7" top="0.75" bottom="0.75" header="0" footer="0"/>
  <pageSetup orientation="landscape"/>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84"/>
  <sheetViews>
    <sheetView showGridLines="0" workbookViewId="0">
      <pane ySplit="7" topLeftCell="A8" activePane="bottomLeft" state="frozen"/>
      <selection pane="bottomLeft" activeCell="A5" sqref="A5:M5"/>
    </sheetView>
  </sheetViews>
  <sheetFormatPr baseColWidth="10" defaultColWidth="14.44140625" defaultRowHeight="15" customHeight="1" x14ac:dyDescent="0.3"/>
  <cols>
    <col min="1" max="1" width="12" customWidth="1"/>
    <col min="2" max="2" width="16.109375" customWidth="1"/>
    <col min="3" max="3" width="25.6640625" customWidth="1"/>
    <col min="4" max="4" width="19.5546875" customWidth="1"/>
    <col min="5" max="6" width="13.44140625" customWidth="1"/>
    <col min="7" max="7" width="13.6640625" customWidth="1"/>
    <col min="8" max="8" width="9.33203125" customWidth="1"/>
    <col min="9" max="9" width="9.109375" customWidth="1"/>
    <col min="10" max="10" width="8.44140625" customWidth="1"/>
    <col min="11" max="11" width="20.6640625" customWidth="1"/>
    <col min="12" max="12" width="15.44140625" customWidth="1"/>
    <col min="13" max="13" width="13" customWidth="1"/>
    <col min="14" max="26" width="11.44140625" customWidth="1"/>
  </cols>
  <sheetData>
    <row r="1" spans="1:26" ht="12.75" customHeight="1" x14ac:dyDescent="0.3">
      <c r="A1" s="351" t="s">
        <v>0</v>
      </c>
      <c r="B1" s="333"/>
      <c r="C1" s="333"/>
      <c r="D1" s="333"/>
      <c r="E1" s="333"/>
      <c r="F1" s="333"/>
      <c r="G1" s="333"/>
      <c r="H1" s="333"/>
      <c r="I1" s="333"/>
      <c r="J1" s="333"/>
      <c r="K1" s="333"/>
      <c r="L1" s="333"/>
      <c r="M1" s="334"/>
      <c r="N1" s="36"/>
      <c r="O1" s="36"/>
      <c r="P1" s="36"/>
      <c r="Q1" s="36"/>
      <c r="R1" s="36"/>
      <c r="S1" s="36"/>
      <c r="T1" s="36"/>
      <c r="U1" s="36"/>
      <c r="V1" s="36"/>
      <c r="W1" s="36"/>
      <c r="X1" s="36"/>
      <c r="Y1" s="36"/>
      <c r="Z1" s="36"/>
    </row>
    <row r="2" spans="1:26" ht="12.75" customHeight="1" x14ac:dyDescent="0.3">
      <c r="A2" s="352" t="s">
        <v>5</v>
      </c>
      <c r="B2" s="336"/>
      <c r="C2" s="336"/>
      <c r="D2" s="336"/>
      <c r="E2" s="336"/>
      <c r="F2" s="336"/>
      <c r="G2" s="336"/>
      <c r="H2" s="336"/>
      <c r="I2" s="336"/>
      <c r="J2" s="336"/>
      <c r="K2" s="336"/>
      <c r="L2" s="336"/>
      <c r="M2" s="337"/>
      <c r="N2" s="36"/>
      <c r="O2" s="36"/>
      <c r="P2" s="36"/>
      <c r="Q2" s="36"/>
      <c r="R2" s="36"/>
      <c r="S2" s="36"/>
      <c r="T2" s="36"/>
      <c r="U2" s="36"/>
      <c r="V2" s="36"/>
      <c r="W2" s="36"/>
      <c r="X2" s="36"/>
      <c r="Y2" s="36"/>
      <c r="Z2" s="36"/>
    </row>
    <row r="3" spans="1:26" ht="12.75" customHeight="1" x14ac:dyDescent="0.3">
      <c r="A3" s="352" t="str">
        <f>+'Matriz Nº4'!A3:Q3</f>
        <v>IMPRENTA NACIONAL</v>
      </c>
      <c r="B3" s="336"/>
      <c r="C3" s="336"/>
      <c r="D3" s="336"/>
      <c r="E3" s="336"/>
      <c r="F3" s="336"/>
      <c r="G3" s="336"/>
      <c r="H3" s="336"/>
      <c r="I3" s="336"/>
      <c r="J3" s="336"/>
      <c r="K3" s="336"/>
      <c r="L3" s="336"/>
      <c r="M3" s="337"/>
      <c r="N3" s="36"/>
      <c r="O3" s="36"/>
      <c r="P3" s="36"/>
      <c r="Q3" s="36"/>
      <c r="R3" s="36"/>
      <c r="S3" s="36"/>
      <c r="T3" s="36"/>
      <c r="U3" s="36"/>
      <c r="V3" s="36"/>
      <c r="W3" s="36"/>
      <c r="X3" s="36"/>
      <c r="Y3" s="36"/>
      <c r="Z3" s="36"/>
    </row>
    <row r="4" spans="1:26" ht="15.75" customHeight="1" x14ac:dyDescent="0.3">
      <c r="A4" s="352" t="s">
        <v>113</v>
      </c>
      <c r="B4" s="336"/>
      <c r="C4" s="336"/>
      <c r="D4" s="336"/>
      <c r="E4" s="336"/>
      <c r="F4" s="336"/>
      <c r="G4" s="336"/>
      <c r="H4" s="336"/>
      <c r="I4" s="336"/>
      <c r="J4" s="336"/>
      <c r="K4" s="336"/>
      <c r="L4" s="336"/>
      <c r="M4" s="337"/>
      <c r="N4" s="36"/>
      <c r="O4" s="36"/>
      <c r="P4" s="36"/>
      <c r="Q4" s="36"/>
      <c r="R4" s="36"/>
      <c r="S4" s="36"/>
      <c r="T4" s="36"/>
      <c r="U4" s="36"/>
      <c r="V4" s="36"/>
      <c r="W4" s="36"/>
      <c r="X4" s="36"/>
      <c r="Y4" s="36"/>
      <c r="Z4" s="36"/>
    </row>
    <row r="5" spans="1:26" ht="12.75" customHeight="1" thickBot="1" x14ac:dyDescent="0.35">
      <c r="A5" s="362" t="s">
        <v>114</v>
      </c>
      <c r="B5" s="339"/>
      <c r="C5" s="339"/>
      <c r="D5" s="339"/>
      <c r="E5" s="339"/>
      <c r="F5" s="339"/>
      <c r="G5" s="339"/>
      <c r="H5" s="339"/>
      <c r="I5" s="339"/>
      <c r="J5" s="339"/>
      <c r="K5" s="339"/>
      <c r="L5" s="339"/>
      <c r="M5" s="340"/>
      <c r="N5" s="36"/>
      <c r="O5" s="36"/>
      <c r="P5" s="36"/>
      <c r="Q5" s="36"/>
      <c r="R5" s="36"/>
      <c r="S5" s="36"/>
      <c r="T5" s="36"/>
      <c r="U5" s="36"/>
      <c r="V5" s="36"/>
      <c r="W5" s="36"/>
      <c r="X5" s="36"/>
      <c r="Y5" s="36"/>
      <c r="Z5" s="36"/>
    </row>
    <row r="6" spans="1:26" ht="47.25" customHeight="1" thickBot="1" x14ac:dyDescent="0.35">
      <c r="A6" s="360" t="s">
        <v>117</v>
      </c>
      <c r="B6" s="360" t="s">
        <v>96</v>
      </c>
      <c r="C6" s="360" t="s">
        <v>118</v>
      </c>
      <c r="D6" s="360" t="s">
        <v>119</v>
      </c>
      <c r="E6" s="360" t="s">
        <v>120</v>
      </c>
      <c r="F6" s="360" t="s">
        <v>121</v>
      </c>
      <c r="G6" s="360" t="s">
        <v>104</v>
      </c>
      <c r="H6" s="361" t="s">
        <v>122</v>
      </c>
      <c r="I6" s="344"/>
      <c r="J6" s="343"/>
      <c r="K6" s="360" t="s">
        <v>123</v>
      </c>
      <c r="L6" s="360" t="s">
        <v>124</v>
      </c>
      <c r="M6" s="360" t="s">
        <v>125</v>
      </c>
      <c r="N6" s="9"/>
      <c r="O6" s="9"/>
      <c r="P6" s="9"/>
      <c r="Q6" s="9"/>
      <c r="R6" s="9"/>
      <c r="S6" s="9"/>
      <c r="T6" s="9"/>
      <c r="U6" s="9"/>
      <c r="V6" s="9"/>
      <c r="W6" s="9"/>
      <c r="X6" s="9"/>
      <c r="Y6" s="9"/>
      <c r="Z6" s="9"/>
    </row>
    <row r="7" spans="1:26" ht="47.25" customHeight="1" thickBot="1" x14ac:dyDescent="0.35">
      <c r="A7" s="350"/>
      <c r="B7" s="350"/>
      <c r="C7" s="350"/>
      <c r="D7" s="350"/>
      <c r="E7" s="350"/>
      <c r="F7" s="350"/>
      <c r="G7" s="350"/>
      <c r="H7" s="2" t="s">
        <v>126</v>
      </c>
      <c r="I7" s="2" t="s">
        <v>127</v>
      </c>
      <c r="J7" s="2" t="s">
        <v>128</v>
      </c>
      <c r="K7" s="350"/>
      <c r="L7" s="350"/>
      <c r="M7" s="350"/>
      <c r="N7" s="9"/>
      <c r="O7" s="9"/>
      <c r="P7" s="9"/>
      <c r="Q7" s="9"/>
      <c r="R7" s="9"/>
      <c r="S7" s="9"/>
      <c r="T7" s="9"/>
      <c r="U7" s="9"/>
      <c r="V7" s="9"/>
      <c r="W7" s="9"/>
      <c r="X7" s="9"/>
      <c r="Y7" s="9"/>
      <c r="Z7" s="9"/>
    </row>
    <row r="8" spans="1:26" ht="16.5" customHeight="1" thickBot="1" x14ac:dyDescent="0.35">
      <c r="A8" s="366" t="s">
        <v>115</v>
      </c>
      <c r="B8" s="367"/>
      <c r="C8" s="368" t="str">
        <f>'Matriz Nº4'!B8</f>
        <v>Modernizar la Imprenta Nacional, en un plazo de 5 años; de tal manera que permita la mejora de los niveles de producción con prácticas amigables con el ambiente.</v>
      </c>
      <c r="D8" s="369"/>
      <c r="E8" s="369"/>
      <c r="F8" s="369"/>
      <c r="G8" s="369"/>
      <c r="H8" s="369"/>
      <c r="I8" s="369"/>
      <c r="J8" s="369"/>
      <c r="K8" s="369"/>
      <c r="L8" s="369"/>
      <c r="M8" s="369"/>
      <c r="N8" s="9"/>
      <c r="O8" s="9"/>
      <c r="P8" s="9"/>
      <c r="Q8" s="9"/>
      <c r="R8" s="9"/>
      <c r="S8" s="9"/>
      <c r="T8" s="9"/>
      <c r="U8" s="9"/>
      <c r="V8" s="9"/>
      <c r="W8" s="9"/>
      <c r="X8" s="9"/>
      <c r="Y8" s="9"/>
      <c r="Z8" s="9"/>
    </row>
    <row r="9" spans="1:26" ht="27" customHeight="1" thickBot="1" x14ac:dyDescent="0.35">
      <c r="A9" s="370" t="s">
        <v>116</v>
      </c>
      <c r="B9" s="343"/>
      <c r="C9" s="371" t="str">
        <f>'Matriz Nº4'!B9</f>
        <v xml:space="preserve">1. Elaborar impresos comerciales conforme a las especificaciones técnicas y de tiempo requeridas por el cliente para el cumplimiento de los compromisos adquiridos. </v>
      </c>
      <c r="D9" s="372"/>
      <c r="E9" s="372"/>
      <c r="F9" s="372"/>
      <c r="G9" s="372"/>
      <c r="H9" s="372"/>
      <c r="I9" s="372"/>
      <c r="J9" s="372"/>
      <c r="K9" s="372"/>
      <c r="L9" s="372"/>
      <c r="M9" s="373"/>
      <c r="N9" s="9"/>
      <c r="O9" s="9"/>
      <c r="P9" s="9"/>
      <c r="Q9" s="9"/>
      <c r="R9" s="9"/>
      <c r="S9" s="9"/>
      <c r="T9" s="9"/>
      <c r="U9" s="9"/>
      <c r="V9" s="9"/>
      <c r="W9" s="9"/>
      <c r="X9" s="9"/>
      <c r="Y9" s="9"/>
      <c r="Z9" s="9"/>
    </row>
    <row r="10" spans="1:26" ht="80.25" customHeight="1" thickBot="1" x14ac:dyDescent="0.35">
      <c r="A10" s="37">
        <f>+'Matriz Nº4'!A10</f>
        <v>1.1000000000000001</v>
      </c>
      <c r="B10" s="37" t="str">
        <f>+'Matriz Nº4'!B10</f>
        <v xml:space="preserve">R009 Políticos </v>
      </c>
      <c r="C10" s="35" t="str">
        <f>+'Matriz Nº1'!B10</f>
        <v>Políticas públicas inconsistentes</v>
      </c>
      <c r="D10" s="38" t="str">
        <f>+'Matriz Nº4'!C10</f>
        <v>Proyecto de modificaciones a la Ley de la Junta  para producir a instituciones estatales sin cobrar.</v>
      </c>
      <c r="E10" s="37" t="e">
        <f>'Matriz Nº2'!#REF!</f>
        <v>#REF!</v>
      </c>
      <c r="F10" s="116" t="s">
        <v>77</v>
      </c>
      <c r="G10" s="37" t="s">
        <v>129</v>
      </c>
      <c r="H10" s="37"/>
      <c r="I10" s="37"/>
      <c r="J10" s="37"/>
      <c r="K10" s="39"/>
      <c r="L10" s="39"/>
      <c r="M10" s="37"/>
      <c r="N10" s="36"/>
      <c r="O10" s="36"/>
      <c r="P10" s="36"/>
      <c r="Q10" s="36"/>
      <c r="R10" s="36"/>
      <c r="S10" s="36"/>
      <c r="T10" s="36"/>
      <c r="U10" s="36"/>
      <c r="V10" s="36"/>
      <c r="W10" s="36"/>
      <c r="X10" s="36"/>
      <c r="Y10" s="36"/>
      <c r="Z10" s="36"/>
    </row>
    <row r="11" spans="1:26" s="102" customFormat="1" ht="16.5" customHeight="1" thickBot="1" x14ac:dyDescent="0.35">
      <c r="A11" s="366" t="s">
        <v>115</v>
      </c>
      <c r="B11" s="367"/>
      <c r="C11" s="368" t="str">
        <f>'Matriz Nº4'!B15</f>
        <v>Modernizar la Imprenta Nacional, en un plazo de 5 años; de tal manera que permita la mejora de los niveles de producción con prácticas amigables con el ambiente.</v>
      </c>
      <c r="D11" s="369"/>
      <c r="E11" s="369"/>
      <c r="F11" s="369"/>
      <c r="G11" s="369"/>
      <c r="H11" s="369"/>
      <c r="I11" s="369"/>
      <c r="J11" s="369"/>
      <c r="K11" s="369"/>
      <c r="L11" s="369"/>
      <c r="M11" s="369"/>
      <c r="N11" s="9"/>
      <c r="O11" s="9"/>
      <c r="P11" s="9"/>
      <c r="Q11" s="9"/>
      <c r="R11" s="9"/>
      <c r="S11" s="9"/>
      <c r="T11" s="9"/>
      <c r="U11" s="9"/>
      <c r="V11" s="9"/>
      <c r="W11" s="9"/>
      <c r="X11" s="9"/>
      <c r="Y11" s="9"/>
      <c r="Z11" s="9"/>
    </row>
    <row r="12" spans="1:26" s="102" customFormat="1" ht="39" customHeight="1" thickBot="1" x14ac:dyDescent="0.35">
      <c r="A12" s="370" t="s">
        <v>116</v>
      </c>
      <c r="B12" s="343"/>
      <c r="C12" s="371" t="str">
        <f>'Matriz Nº4'!B16</f>
        <v>2. Contar con  insumos de calidad y el equipo necesarios, para satisfacer la demanda de impresos comerciales</v>
      </c>
      <c r="D12" s="372"/>
      <c r="E12" s="372"/>
      <c r="F12" s="372"/>
      <c r="G12" s="372"/>
      <c r="H12" s="372"/>
      <c r="I12" s="372"/>
      <c r="J12" s="372"/>
      <c r="K12" s="372"/>
      <c r="L12" s="372"/>
      <c r="M12" s="373"/>
      <c r="N12" s="9"/>
      <c r="O12" s="9"/>
      <c r="P12" s="9"/>
      <c r="Q12" s="9"/>
      <c r="R12" s="9"/>
      <c r="S12" s="9"/>
      <c r="T12" s="9"/>
      <c r="U12" s="9"/>
      <c r="V12" s="9"/>
      <c r="W12" s="9"/>
      <c r="X12" s="9"/>
      <c r="Y12" s="9"/>
      <c r="Z12" s="9"/>
    </row>
    <row r="13" spans="1:26" s="102" customFormat="1" ht="80.25" customHeight="1" thickBot="1" x14ac:dyDescent="0.35">
      <c r="A13" s="37">
        <f>+'Matriz Nº4'!A17</f>
        <v>2.1</v>
      </c>
      <c r="B13" s="37" t="str">
        <f>+'Matriz Nº4'!B17</f>
        <v xml:space="preserve"> </v>
      </c>
      <c r="C13" s="35" t="e">
        <f>+'Matriz Nº1'!#REF!</f>
        <v>#REF!</v>
      </c>
      <c r="D13" s="38">
        <f>+'Matriz Nº4'!C17</f>
        <v>0</v>
      </c>
      <c r="E13" s="37" t="str">
        <f>'Matriz Nº2'!I15</f>
        <v>MEDIO</v>
      </c>
      <c r="F13" s="116" t="s">
        <v>77</v>
      </c>
      <c r="G13" s="37" t="s">
        <v>129</v>
      </c>
      <c r="H13" s="37"/>
      <c r="I13" s="37"/>
      <c r="J13" s="37"/>
      <c r="K13" s="39"/>
      <c r="L13" s="39"/>
      <c r="M13" s="37"/>
      <c r="N13" s="36"/>
      <c r="O13" s="36"/>
      <c r="P13" s="36"/>
      <c r="Q13" s="36"/>
      <c r="R13" s="36"/>
      <c r="S13" s="36"/>
      <c r="T13" s="36"/>
      <c r="U13" s="36"/>
      <c r="V13" s="36"/>
      <c r="W13" s="36"/>
      <c r="X13" s="36"/>
      <c r="Y13" s="36"/>
      <c r="Z13" s="36"/>
    </row>
    <row r="14" spans="1:26" s="102" customFormat="1" ht="16.5" customHeight="1" thickBot="1" x14ac:dyDescent="0.35">
      <c r="A14" s="366" t="s">
        <v>115</v>
      </c>
      <c r="B14" s="367"/>
      <c r="C14" s="368" t="str">
        <f>'Matriz Nº4'!B18</f>
        <v xml:space="preserve">R005 Estratégico </v>
      </c>
      <c r="D14" s="369"/>
      <c r="E14" s="369"/>
      <c r="F14" s="369"/>
      <c r="G14" s="369"/>
      <c r="H14" s="369"/>
      <c r="I14" s="369"/>
      <c r="J14" s="369"/>
      <c r="K14" s="369"/>
      <c r="L14" s="369"/>
      <c r="M14" s="369"/>
      <c r="N14" s="9"/>
      <c r="O14" s="9"/>
      <c r="P14" s="9"/>
      <c r="Q14" s="9"/>
      <c r="R14" s="9"/>
      <c r="S14" s="9"/>
      <c r="T14" s="9"/>
      <c r="U14" s="9"/>
      <c r="V14" s="9"/>
      <c r="W14" s="9"/>
      <c r="X14" s="9"/>
      <c r="Y14" s="9"/>
      <c r="Z14" s="9"/>
    </row>
    <row r="15" spans="1:26" s="102" customFormat="1" ht="14.25" customHeight="1" thickBot="1" x14ac:dyDescent="0.35">
      <c r="A15" s="370" t="s">
        <v>116</v>
      </c>
      <c r="B15" s="343"/>
      <c r="C15" s="371" t="str">
        <f>'Matriz Nº4'!B19</f>
        <v xml:space="preserve"> </v>
      </c>
      <c r="D15" s="372"/>
      <c r="E15" s="372"/>
      <c r="F15" s="372"/>
      <c r="G15" s="372"/>
      <c r="H15" s="372"/>
      <c r="I15" s="372"/>
      <c r="J15" s="372"/>
      <c r="K15" s="372"/>
      <c r="L15" s="372"/>
      <c r="M15" s="373"/>
      <c r="N15" s="9"/>
      <c r="O15" s="9"/>
      <c r="P15" s="9"/>
      <c r="Q15" s="9"/>
      <c r="R15" s="9"/>
      <c r="S15" s="9"/>
      <c r="T15" s="9"/>
      <c r="U15" s="9"/>
      <c r="V15" s="9"/>
      <c r="W15" s="9"/>
      <c r="X15" s="9"/>
      <c r="Y15" s="9"/>
      <c r="Z15" s="9"/>
    </row>
    <row r="16" spans="1:26" s="102" customFormat="1" ht="80.25" customHeight="1" thickBot="1" x14ac:dyDescent="0.35">
      <c r="A16" s="37" t="str">
        <f>+'Matriz Nº4'!A20</f>
        <v>2.4</v>
      </c>
      <c r="B16" s="37" t="e">
        <f>+'Matriz Nº4'!B20</f>
        <v>#N/A</v>
      </c>
      <c r="C16" s="35" t="str">
        <f>+'Matriz Nº1'!B24</f>
        <v>Mantenimiento correctivo/preventivo de los equipos</v>
      </c>
      <c r="D16" s="38">
        <f>+'Matriz Nº4'!C20</f>
        <v>0</v>
      </c>
      <c r="E16" s="37" t="e">
        <f>'Matriz Nº2'!I18</f>
        <v>#N/A</v>
      </c>
      <c r="F16" s="116" t="s">
        <v>77</v>
      </c>
      <c r="G16" s="37" t="s">
        <v>129</v>
      </c>
      <c r="H16" s="37"/>
      <c r="I16" s="37"/>
      <c r="J16" s="37"/>
      <c r="K16" s="39"/>
      <c r="L16" s="39"/>
      <c r="M16" s="37"/>
      <c r="N16" s="36"/>
      <c r="O16" s="36"/>
      <c r="P16" s="36"/>
      <c r="Q16" s="36"/>
      <c r="R16" s="36"/>
      <c r="S16" s="36"/>
      <c r="T16" s="36"/>
      <c r="U16" s="36"/>
      <c r="V16" s="36"/>
      <c r="W16" s="36"/>
      <c r="X16" s="36"/>
      <c r="Y16" s="36"/>
      <c r="Z16" s="36"/>
    </row>
    <row r="17" spans="1:26" s="102" customFormat="1" ht="16.5" customHeight="1" thickBot="1" x14ac:dyDescent="0.35">
      <c r="A17" s="366" t="s">
        <v>115</v>
      </c>
      <c r="B17" s="367"/>
      <c r="C17" s="368" t="e">
        <f>'Matriz Nº4'!B21</f>
        <v>#N/A</v>
      </c>
      <c r="D17" s="369"/>
      <c r="E17" s="369"/>
      <c r="F17" s="369"/>
      <c r="G17" s="369"/>
      <c r="H17" s="369"/>
      <c r="I17" s="369"/>
      <c r="J17" s="369"/>
      <c r="K17" s="369"/>
      <c r="L17" s="369"/>
      <c r="M17" s="369"/>
      <c r="N17" s="9"/>
      <c r="O17" s="9"/>
      <c r="P17" s="9"/>
      <c r="Q17" s="9"/>
      <c r="R17" s="9"/>
      <c r="S17" s="9"/>
      <c r="T17" s="9"/>
      <c r="U17" s="9"/>
      <c r="V17" s="9"/>
      <c r="W17" s="9"/>
      <c r="X17" s="9"/>
      <c r="Y17" s="9"/>
      <c r="Z17" s="9"/>
    </row>
    <row r="18" spans="1:26" s="102" customFormat="1" ht="14.25" customHeight="1" thickBot="1" x14ac:dyDescent="0.35">
      <c r="A18" s="370" t="s">
        <v>116</v>
      </c>
      <c r="B18" s="343"/>
      <c r="C18" s="371" t="str">
        <f>'Matriz Nº4'!B22</f>
        <v>Modernizar la Imprenta Nacional, en un plazo de 5 años; de tal manera que permita la mejora de los niveles de producción con prácticas amigables con el ambiente.</v>
      </c>
      <c r="D18" s="372"/>
      <c r="E18" s="372"/>
      <c r="F18" s="372"/>
      <c r="G18" s="372"/>
      <c r="H18" s="372"/>
      <c r="I18" s="372"/>
      <c r="J18" s="372"/>
      <c r="K18" s="372"/>
      <c r="L18" s="372"/>
      <c r="M18" s="373"/>
      <c r="N18" s="9"/>
      <c r="O18" s="9"/>
      <c r="P18" s="9"/>
      <c r="Q18" s="9"/>
      <c r="R18" s="9"/>
      <c r="S18" s="9"/>
      <c r="T18" s="9"/>
      <c r="U18" s="9"/>
      <c r="V18" s="9"/>
      <c r="W18" s="9"/>
      <c r="X18" s="9"/>
      <c r="Y18" s="9"/>
      <c r="Z18" s="9"/>
    </row>
    <row r="19" spans="1:26" s="102" customFormat="1" ht="80.25" customHeight="1" thickBot="1" x14ac:dyDescent="0.35">
      <c r="A19" s="37" t="str">
        <f>+'Matriz Nº4'!A23</f>
        <v>Objetivo táctico</v>
      </c>
      <c r="B19" s="37" t="str">
        <f>+'Matriz Nº4'!B23</f>
        <v>3. Mantener actualizados los contratos de mantenimiento preventivo y los insumos necesarios para que la unidad de Arte y Diseño opere eficientemente.</v>
      </c>
      <c r="C19" s="35">
        <f>+'Matriz Nº1'!B27</f>
        <v>0</v>
      </c>
      <c r="D19" s="38">
        <f>+'Matriz Nº4'!C23</f>
        <v>0</v>
      </c>
      <c r="E19" s="37">
        <f>'Matriz Nº2'!I21</f>
        <v>0</v>
      </c>
      <c r="F19" s="116" t="s">
        <v>77</v>
      </c>
      <c r="G19" s="37" t="s">
        <v>129</v>
      </c>
      <c r="H19" s="37"/>
      <c r="I19" s="37"/>
      <c r="J19" s="37"/>
      <c r="K19" s="39"/>
      <c r="L19" s="39"/>
      <c r="M19" s="37"/>
      <c r="N19" s="36"/>
      <c r="O19" s="36"/>
      <c r="P19" s="36"/>
      <c r="Q19" s="36"/>
      <c r="R19" s="36"/>
      <c r="S19" s="36"/>
      <c r="T19" s="36"/>
      <c r="U19" s="36"/>
      <c r="V19" s="36"/>
      <c r="W19" s="36"/>
      <c r="X19" s="36"/>
      <c r="Y19" s="36"/>
      <c r="Z19" s="36"/>
    </row>
    <row r="20" spans="1:26" s="102" customFormat="1" ht="16.5" customHeight="1" thickBot="1" x14ac:dyDescent="0.35">
      <c r="A20" s="366" t="s">
        <v>115</v>
      </c>
      <c r="B20" s="367"/>
      <c r="C20" s="368" t="str">
        <f>'Matriz Nº4'!B24</f>
        <v xml:space="preserve"> </v>
      </c>
      <c r="D20" s="369"/>
      <c r="E20" s="369"/>
      <c r="F20" s="369"/>
      <c r="G20" s="369"/>
      <c r="H20" s="369"/>
      <c r="I20" s="369"/>
      <c r="J20" s="369"/>
      <c r="K20" s="369"/>
      <c r="L20" s="369"/>
      <c r="M20" s="369"/>
      <c r="N20" s="9"/>
      <c r="O20" s="9"/>
      <c r="P20" s="9"/>
      <c r="Q20" s="9"/>
      <c r="R20" s="9"/>
      <c r="S20" s="9"/>
      <c r="T20" s="9"/>
      <c r="U20" s="9"/>
      <c r="V20" s="9"/>
      <c r="W20" s="9"/>
      <c r="X20" s="9"/>
      <c r="Y20" s="9"/>
      <c r="Z20" s="9"/>
    </row>
    <row r="21" spans="1:26" s="102" customFormat="1" ht="14.25" customHeight="1" thickBot="1" x14ac:dyDescent="0.35">
      <c r="A21" s="370" t="s">
        <v>116</v>
      </c>
      <c r="B21" s="343"/>
      <c r="C21" s="371" t="str">
        <f>'Matriz Nº4'!B25</f>
        <v xml:space="preserve"> </v>
      </c>
      <c r="D21" s="372"/>
      <c r="E21" s="372"/>
      <c r="F21" s="372"/>
      <c r="G21" s="372"/>
      <c r="H21" s="372"/>
      <c r="I21" s="372"/>
      <c r="J21" s="372"/>
      <c r="K21" s="372"/>
      <c r="L21" s="372"/>
      <c r="M21" s="373"/>
      <c r="N21" s="9"/>
      <c r="O21" s="9"/>
      <c r="P21" s="9"/>
      <c r="Q21" s="9"/>
      <c r="R21" s="9"/>
      <c r="S21" s="9"/>
      <c r="T21" s="9"/>
      <c r="U21" s="9"/>
      <c r="V21" s="9"/>
      <c r="W21" s="9"/>
      <c r="X21" s="9"/>
      <c r="Y21" s="9"/>
      <c r="Z21" s="9"/>
    </row>
    <row r="22" spans="1:26" s="102" customFormat="1" ht="80.25" customHeight="1" thickBot="1" x14ac:dyDescent="0.35">
      <c r="A22" s="37" t="str">
        <f>+'Matriz Nº4'!A26</f>
        <v>3.3</v>
      </c>
      <c r="B22" s="37" t="e">
        <f>+'Matriz Nº4'!B26</f>
        <v>#N/A</v>
      </c>
      <c r="C22" s="35" t="str">
        <f>+'Matriz Nº1'!B30</f>
        <v>4. Mantener actualizados los contratos de mantenimiento preventivo y los insumos necesarios para que la unidad de Fotomecánica, opere eficientemente.</v>
      </c>
      <c r="D22" s="38">
        <f>+'Matriz Nº4'!C26</f>
        <v>0</v>
      </c>
      <c r="E22" s="37" t="e">
        <f>'Matriz Nº2'!I24</f>
        <v>#N/A</v>
      </c>
      <c r="F22" s="116" t="s">
        <v>77</v>
      </c>
      <c r="G22" s="37" t="s">
        <v>129</v>
      </c>
      <c r="H22" s="37"/>
      <c r="I22" s="37"/>
      <c r="J22" s="37"/>
      <c r="K22" s="39"/>
      <c r="L22" s="39"/>
      <c r="M22" s="37"/>
      <c r="N22" s="36"/>
      <c r="O22" s="36"/>
      <c r="P22" s="36"/>
      <c r="Q22" s="36"/>
      <c r="R22" s="36"/>
      <c r="S22" s="36"/>
      <c r="T22" s="36"/>
      <c r="U22" s="36"/>
      <c r="V22" s="36"/>
      <c r="W22" s="36"/>
      <c r="X22" s="36"/>
      <c r="Y22" s="36"/>
      <c r="Z22" s="36"/>
    </row>
    <row r="23" spans="1:26" s="102" customFormat="1" ht="16.5" customHeight="1" thickBot="1" x14ac:dyDescent="0.35">
      <c r="A23" s="366" t="s">
        <v>115</v>
      </c>
      <c r="B23" s="367"/>
      <c r="C23" s="368" t="e">
        <f>'Matriz Nº4'!B27</f>
        <v>#N/A</v>
      </c>
      <c r="D23" s="369"/>
      <c r="E23" s="369"/>
      <c r="F23" s="369"/>
      <c r="G23" s="369"/>
      <c r="H23" s="369"/>
      <c r="I23" s="369"/>
      <c r="J23" s="369"/>
      <c r="K23" s="369"/>
      <c r="L23" s="369"/>
      <c r="M23" s="369"/>
      <c r="N23" s="9"/>
      <c r="O23" s="9"/>
      <c r="P23" s="9"/>
      <c r="Q23" s="9"/>
      <c r="R23" s="9"/>
      <c r="S23" s="9"/>
      <c r="T23" s="9"/>
      <c r="U23" s="9"/>
      <c r="V23" s="9"/>
      <c r="W23" s="9"/>
      <c r="X23" s="9"/>
      <c r="Y23" s="9"/>
      <c r="Z23" s="9"/>
    </row>
    <row r="24" spans="1:26" s="102" customFormat="1" ht="14.25" customHeight="1" thickBot="1" x14ac:dyDescent="0.35">
      <c r="A24" s="370" t="s">
        <v>116</v>
      </c>
      <c r="B24" s="343"/>
      <c r="C24" s="371" t="e">
        <f>'Matriz Nº4'!B28</f>
        <v>#N/A</v>
      </c>
      <c r="D24" s="372"/>
      <c r="E24" s="372"/>
      <c r="F24" s="372"/>
      <c r="G24" s="372"/>
      <c r="H24" s="372"/>
      <c r="I24" s="372"/>
      <c r="J24" s="372"/>
      <c r="K24" s="372"/>
      <c r="L24" s="372"/>
      <c r="M24" s="373"/>
      <c r="N24" s="9"/>
      <c r="O24" s="9"/>
      <c r="P24" s="9"/>
      <c r="Q24" s="9"/>
      <c r="R24" s="9"/>
      <c r="S24" s="9"/>
      <c r="T24" s="9"/>
      <c r="U24" s="9"/>
      <c r="V24" s="9"/>
      <c r="W24" s="9"/>
      <c r="X24" s="9"/>
      <c r="Y24" s="9"/>
      <c r="Z24" s="9"/>
    </row>
    <row r="25" spans="1:26" s="102" customFormat="1" ht="80.25" customHeight="1" thickBot="1" x14ac:dyDescent="0.35">
      <c r="A25" s="37" t="str">
        <f>+'Matriz Nº4'!A43</f>
        <v xml:space="preserve">Objetivo Estratégico: </v>
      </c>
      <c r="B25" s="37" t="str">
        <f>+'Matriz Nº4'!B43</f>
        <v>Modernizar la Imprenta Nacional, en un plazo de 5 años; de tal manera que permita la mejora de los niveles de producción con prácticas amigables con el ambiente.</v>
      </c>
      <c r="C25" s="35" t="str">
        <f>+'Matriz Nº1'!B33</f>
        <v>Errores de calidad en los trabajos asignados a la unidad</v>
      </c>
      <c r="D25" s="38">
        <f>+'Matriz Nº4'!C43</f>
        <v>0</v>
      </c>
      <c r="E25" s="37">
        <f>'Matriz Nº2'!I27</f>
        <v>0</v>
      </c>
      <c r="F25" s="116" t="s">
        <v>77</v>
      </c>
      <c r="G25" s="37" t="s">
        <v>129</v>
      </c>
      <c r="H25" s="37"/>
      <c r="I25" s="37"/>
      <c r="J25" s="37"/>
      <c r="K25" s="39"/>
      <c r="L25" s="39"/>
      <c r="M25" s="37"/>
      <c r="N25" s="36"/>
      <c r="O25" s="36"/>
      <c r="P25" s="36"/>
      <c r="Q25" s="36"/>
      <c r="R25" s="36"/>
      <c r="S25" s="36"/>
      <c r="T25" s="36"/>
      <c r="U25" s="36"/>
      <c r="V25" s="36"/>
      <c r="W25" s="36"/>
      <c r="X25" s="36"/>
      <c r="Y25" s="36"/>
      <c r="Z25" s="36"/>
    </row>
    <row r="26" spans="1:26" s="102" customFormat="1" ht="16.5" customHeight="1" thickBot="1" x14ac:dyDescent="0.35">
      <c r="A26" s="366" t="s">
        <v>115</v>
      </c>
      <c r="B26" s="367"/>
      <c r="C26" s="368" t="str">
        <f>'Matriz Nº4'!B44</f>
        <v>6. Mantener actualizados los contratos de mantenimiento preventivo y los insumos necesarios para que la unidad de Encuadernación, opere eficientemente.</v>
      </c>
      <c r="D26" s="369"/>
      <c r="E26" s="369"/>
      <c r="F26" s="369"/>
      <c r="G26" s="369"/>
      <c r="H26" s="369"/>
      <c r="I26" s="369"/>
      <c r="J26" s="369"/>
      <c r="K26" s="369"/>
      <c r="L26" s="369"/>
      <c r="M26" s="369"/>
      <c r="N26" s="9"/>
      <c r="O26" s="9"/>
      <c r="P26" s="9"/>
      <c r="Q26" s="9"/>
      <c r="R26" s="9"/>
      <c r="S26" s="9"/>
      <c r="T26" s="9"/>
      <c r="U26" s="9"/>
      <c r="V26" s="9"/>
      <c r="W26" s="9"/>
      <c r="X26" s="9"/>
      <c r="Y26" s="9"/>
      <c r="Z26" s="9"/>
    </row>
    <row r="27" spans="1:26" s="102" customFormat="1" ht="14.25" customHeight="1" thickBot="1" x14ac:dyDescent="0.35">
      <c r="A27" s="370" t="s">
        <v>116</v>
      </c>
      <c r="B27" s="343"/>
      <c r="C27" s="371" t="str">
        <f>'Matriz Nº4'!B45</f>
        <v xml:space="preserve"> </v>
      </c>
      <c r="D27" s="372"/>
      <c r="E27" s="372"/>
      <c r="F27" s="372"/>
      <c r="G27" s="372"/>
      <c r="H27" s="372"/>
      <c r="I27" s="372"/>
      <c r="J27" s="372"/>
      <c r="K27" s="372"/>
      <c r="L27" s="372"/>
      <c r="M27" s="373"/>
      <c r="N27" s="9"/>
      <c r="O27" s="9"/>
      <c r="P27" s="9"/>
      <c r="Q27" s="9"/>
      <c r="R27" s="9"/>
      <c r="S27" s="9"/>
      <c r="T27" s="9"/>
      <c r="U27" s="9"/>
      <c r="V27" s="9"/>
      <c r="W27" s="9"/>
      <c r="X27" s="9"/>
      <c r="Y27" s="9"/>
      <c r="Z27" s="9"/>
    </row>
    <row r="28" spans="1:26" s="102" customFormat="1" ht="80.25" customHeight="1" thickBot="1" x14ac:dyDescent="0.35">
      <c r="A28" s="37" t="str">
        <f>+'Matriz Nº4'!A46</f>
        <v>6.2</v>
      </c>
      <c r="B28" s="37" t="str">
        <f>+'Matriz Nº4'!B46</f>
        <v xml:space="preserve">R005 Estratégico </v>
      </c>
      <c r="C28" s="35" t="str">
        <f>+'Matriz Nº1'!B36</f>
        <v>Modernizar la Imprenta Nacional, en un plazo de 5 años; de tal manera que permita la mejora de los niveles de producción con prácticas amigables con el ambiente.</v>
      </c>
      <c r="D28" s="38" t="str">
        <f>+'Matriz Nº4'!C46</f>
        <v>Proyecto de modificaciones a la Ley de la Junta  para producir a instituciones estatales sin cobrar.</v>
      </c>
      <c r="E28" s="37" t="str">
        <f>'Matriz Nº2'!I30</f>
        <v>MEDIO</v>
      </c>
      <c r="F28" s="116" t="s">
        <v>77</v>
      </c>
      <c r="G28" s="37" t="s">
        <v>129</v>
      </c>
      <c r="H28" s="37"/>
      <c r="I28" s="37"/>
      <c r="J28" s="37"/>
      <c r="K28" s="39"/>
      <c r="L28" s="39"/>
      <c r="M28" s="37"/>
      <c r="N28" s="36"/>
      <c r="O28" s="36"/>
      <c r="P28" s="36"/>
      <c r="Q28" s="36"/>
      <c r="R28" s="36"/>
      <c r="S28" s="36"/>
      <c r="T28" s="36"/>
      <c r="U28" s="36"/>
      <c r="V28" s="36"/>
      <c r="W28" s="36"/>
      <c r="X28" s="36"/>
      <c r="Y28" s="36"/>
      <c r="Z28" s="36"/>
    </row>
    <row r="29" spans="1:26" s="102" customFormat="1" ht="16.5" customHeight="1" thickBot="1" x14ac:dyDescent="0.35">
      <c r="A29" s="366" t="s">
        <v>115</v>
      </c>
      <c r="B29" s="367"/>
      <c r="C29" s="368" t="str">
        <f>'Matriz Nº4'!B47</f>
        <v xml:space="preserve"> </v>
      </c>
      <c r="D29" s="369"/>
      <c r="E29" s="369"/>
      <c r="F29" s="369"/>
      <c r="G29" s="369"/>
      <c r="H29" s="369"/>
      <c r="I29" s="369"/>
      <c r="J29" s="369"/>
      <c r="K29" s="369"/>
      <c r="L29" s="369"/>
      <c r="M29" s="369"/>
      <c r="N29" s="9"/>
      <c r="O29" s="9"/>
      <c r="P29" s="9"/>
      <c r="Q29" s="9"/>
      <c r="R29" s="9"/>
      <c r="S29" s="9"/>
      <c r="T29" s="9"/>
      <c r="U29" s="9"/>
      <c r="V29" s="9"/>
      <c r="W29" s="9"/>
      <c r="X29" s="9"/>
      <c r="Y29" s="9"/>
      <c r="Z29" s="9"/>
    </row>
    <row r="30" spans="1:26" s="102" customFormat="1" ht="14.25" customHeight="1" thickBot="1" x14ac:dyDescent="0.35">
      <c r="A30" s="370" t="s">
        <v>116</v>
      </c>
      <c r="B30" s="343"/>
      <c r="C30" s="371" t="str">
        <f>'Matriz Nº4'!B48</f>
        <v xml:space="preserve">R011 Financiero  </v>
      </c>
      <c r="D30" s="372"/>
      <c r="E30" s="372"/>
      <c r="F30" s="372"/>
      <c r="G30" s="372"/>
      <c r="H30" s="372"/>
      <c r="I30" s="372"/>
      <c r="J30" s="372"/>
      <c r="K30" s="372"/>
      <c r="L30" s="372"/>
      <c r="M30" s="373"/>
      <c r="N30" s="9"/>
      <c r="O30" s="9"/>
      <c r="P30" s="9"/>
      <c r="Q30" s="9"/>
      <c r="R30" s="9"/>
      <c r="S30" s="9"/>
      <c r="T30" s="9"/>
      <c r="U30" s="9"/>
      <c r="V30" s="9"/>
      <c r="W30" s="9"/>
      <c r="X30" s="9"/>
      <c r="Y30" s="9"/>
      <c r="Z30" s="9"/>
    </row>
    <row r="31" spans="1:26" s="102" customFormat="1" ht="80.25" customHeight="1" thickBot="1" x14ac:dyDescent="0.35">
      <c r="A31" s="37" t="str">
        <f>+'Matriz Nº4'!A49</f>
        <v>6.5</v>
      </c>
      <c r="B31" s="37" t="e">
        <f>+'Matriz Nº4'!B49</f>
        <v>#N/A</v>
      </c>
      <c r="C31" s="35" t="str">
        <f>+'Matriz Nº1'!B39</f>
        <v>Fallas en la calidad de impresión</v>
      </c>
      <c r="D31" s="38">
        <f>+'Matriz Nº4'!C49</f>
        <v>0</v>
      </c>
      <c r="E31" s="37" t="e">
        <f>'Matriz Nº2'!I33</f>
        <v>#N/A</v>
      </c>
      <c r="F31" s="116" t="s">
        <v>77</v>
      </c>
      <c r="G31" s="37" t="s">
        <v>129</v>
      </c>
      <c r="H31" s="37"/>
      <c r="I31" s="37"/>
      <c r="J31" s="37"/>
      <c r="K31" s="39"/>
      <c r="L31" s="39"/>
      <c r="M31" s="37"/>
      <c r="N31" s="36"/>
      <c r="O31" s="36"/>
      <c r="P31" s="36"/>
      <c r="Q31" s="36"/>
      <c r="R31" s="36"/>
      <c r="S31" s="36"/>
      <c r="T31" s="36"/>
      <c r="U31" s="36"/>
      <c r="V31" s="36"/>
      <c r="W31" s="36"/>
      <c r="X31" s="36"/>
      <c r="Y31" s="36"/>
      <c r="Z31" s="36"/>
    </row>
    <row r="32" spans="1:26" s="102" customFormat="1" ht="16.5" customHeight="1" thickBot="1" x14ac:dyDescent="0.35">
      <c r="A32" s="366" t="s">
        <v>115</v>
      </c>
      <c r="B32" s="367"/>
      <c r="C32" s="368" t="str">
        <f>'Matriz Nº4'!B50</f>
        <v>Modernizar la Imprenta Nacional, en un plazo de 5 años; de tal manera que permita la mejora de los niveles de producción con prácticas amigables con el ambiente.</v>
      </c>
      <c r="D32" s="369"/>
      <c r="E32" s="369"/>
      <c r="F32" s="369"/>
      <c r="G32" s="369"/>
      <c r="H32" s="369"/>
      <c r="I32" s="369"/>
      <c r="J32" s="369"/>
      <c r="K32" s="369"/>
      <c r="L32" s="369"/>
      <c r="M32" s="369"/>
      <c r="N32" s="9"/>
      <c r="O32" s="9"/>
      <c r="P32" s="9"/>
      <c r="Q32" s="9"/>
      <c r="R32" s="9"/>
      <c r="S32" s="9"/>
      <c r="T32" s="9"/>
      <c r="U32" s="9"/>
      <c r="V32" s="9"/>
      <c r="W32" s="9"/>
      <c r="X32" s="9"/>
      <c r="Y32" s="9"/>
      <c r="Z32" s="9"/>
    </row>
    <row r="33" spans="1:26" s="102" customFormat="1" ht="14.25" customHeight="1" thickBot="1" x14ac:dyDescent="0.35">
      <c r="A33" s="370" t="s">
        <v>116</v>
      </c>
      <c r="B33" s="343"/>
      <c r="C33" s="371" t="str">
        <f>'Matriz Nº4'!B51</f>
        <v>7. Mantener actualizados los contratos de mantenimiento preventivo y los insumos necesarios para que la unidad de Guillotinas, opere eficientemente.</v>
      </c>
      <c r="D33" s="372"/>
      <c r="E33" s="372"/>
      <c r="F33" s="372"/>
      <c r="G33" s="372"/>
      <c r="H33" s="372"/>
      <c r="I33" s="372"/>
      <c r="J33" s="372"/>
      <c r="K33" s="372"/>
      <c r="L33" s="372"/>
      <c r="M33" s="373"/>
      <c r="N33" s="9"/>
      <c r="O33" s="9"/>
      <c r="P33" s="9"/>
      <c r="Q33" s="9"/>
      <c r="R33" s="9"/>
      <c r="S33" s="9"/>
      <c r="T33" s="9"/>
      <c r="U33" s="9"/>
      <c r="V33" s="9"/>
      <c r="W33" s="9"/>
      <c r="X33" s="9"/>
      <c r="Y33" s="9"/>
      <c r="Z33" s="9"/>
    </row>
    <row r="34" spans="1:26" s="102" customFormat="1" ht="80.25" customHeight="1" thickBot="1" x14ac:dyDescent="0.35">
      <c r="A34" s="37" t="str">
        <f>+'Matriz Nº4'!A52</f>
        <v>7.1</v>
      </c>
      <c r="B34" s="37" t="str">
        <f>+'Matriz Nº4'!B52</f>
        <v xml:space="preserve"> </v>
      </c>
      <c r="C34" s="35">
        <f>+'Matriz Nº1'!B42</f>
        <v>0</v>
      </c>
      <c r="D34" s="38">
        <f>+'Matriz Nº4'!C52</f>
        <v>0</v>
      </c>
      <c r="E34" s="37" t="str">
        <f>'Matriz Nº2'!I36</f>
        <v>MEDIO</v>
      </c>
      <c r="F34" s="116" t="s">
        <v>77</v>
      </c>
      <c r="G34" s="37" t="s">
        <v>129</v>
      </c>
      <c r="H34" s="37"/>
      <c r="I34" s="37"/>
      <c r="J34" s="37"/>
      <c r="K34" s="39"/>
      <c r="L34" s="39"/>
      <c r="M34" s="37"/>
      <c r="N34" s="36"/>
      <c r="O34" s="36"/>
      <c r="P34" s="36"/>
      <c r="Q34" s="36"/>
      <c r="R34" s="36"/>
      <c r="S34" s="36"/>
      <c r="T34" s="36"/>
      <c r="U34" s="36"/>
      <c r="V34" s="36"/>
      <c r="W34" s="36"/>
      <c r="X34" s="36"/>
      <c r="Y34" s="36"/>
      <c r="Z34" s="36"/>
    </row>
    <row r="35" spans="1:26" s="102" customFormat="1" ht="16.5" customHeight="1" thickBot="1" x14ac:dyDescent="0.35">
      <c r="A35" s="366" t="s">
        <v>115</v>
      </c>
      <c r="B35" s="367"/>
      <c r="C35" s="368" t="str">
        <f>'Matriz Nº4'!B53</f>
        <v xml:space="preserve"> </v>
      </c>
      <c r="D35" s="369"/>
      <c r="E35" s="369"/>
      <c r="F35" s="369"/>
      <c r="G35" s="369"/>
      <c r="H35" s="369"/>
      <c r="I35" s="369"/>
      <c r="J35" s="369"/>
      <c r="K35" s="369"/>
      <c r="L35" s="369"/>
      <c r="M35" s="369"/>
      <c r="N35" s="9"/>
      <c r="O35" s="9"/>
      <c r="P35" s="9"/>
      <c r="Q35" s="9"/>
      <c r="R35" s="9"/>
      <c r="S35" s="9"/>
      <c r="T35" s="9"/>
      <c r="U35" s="9"/>
      <c r="V35" s="9"/>
      <c r="W35" s="9"/>
      <c r="X35" s="9"/>
      <c r="Y35" s="9"/>
      <c r="Z35" s="9"/>
    </row>
    <row r="36" spans="1:26" s="102" customFormat="1" ht="14.25" customHeight="1" thickBot="1" x14ac:dyDescent="0.35">
      <c r="A36" s="370" t="s">
        <v>116</v>
      </c>
      <c r="B36" s="343"/>
      <c r="C36" s="371" t="e">
        <f>'Matriz Nº4'!B54</f>
        <v>#N/A</v>
      </c>
      <c r="D36" s="372"/>
      <c r="E36" s="372"/>
      <c r="F36" s="372"/>
      <c r="G36" s="372"/>
      <c r="H36" s="372"/>
      <c r="I36" s="372"/>
      <c r="J36" s="372"/>
      <c r="K36" s="372"/>
      <c r="L36" s="372"/>
      <c r="M36" s="373"/>
      <c r="N36" s="9"/>
      <c r="O36" s="9"/>
      <c r="P36" s="9"/>
      <c r="Q36" s="9"/>
      <c r="R36" s="9"/>
      <c r="S36" s="9"/>
      <c r="T36" s="9"/>
      <c r="U36" s="9"/>
      <c r="V36" s="9"/>
      <c r="W36" s="9"/>
      <c r="X36" s="9"/>
      <c r="Y36" s="9"/>
      <c r="Z36" s="9"/>
    </row>
    <row r="37" spans="1:26" s="102" customFormat="1" ht="80.25" customHeight="1" thickBot="1" x14ac:dyDescent="0.35">
      <c r="A37" s="37" t="str">
        <f>+'Matriz Nº4'!A55</f>
        <v>7.4</v>
      </c>
      <c r="B37" s="37" t="e">
        <f>+'Matriz Nº4'!B55</f>
        <v>#N/A</v>
      </c>
      <c r="C37" s="35" t="str">
        <f>+'Matriz Nº1'!B45</f>
        <v>Mantenimiento continuo para la adecuada ejecución del trabajo</v>
      </c>
      <c r="D37" s="38">
        <f>+'Matriz Nº4'!C55</f>
        <v>0</v>
      </c>
      <c r="E37" s="37" t="str">
        <f>'Matriz Nº2'!I39</f>
        <v>MEDIO</v>
      </c>
      <c r="F37" s="116" t="s">
        <v>77</v>
      </c>
      <c r="G37" s="37" t="s">
        <v>129</v>
      </c>
      <c r="H37" s="37"/>
      <c r="I37" s="37"/>
      <c r="J37" s="37"/>
      <c r="K37" s="39"/>
      <c r="L37" s="39"/>
      <c r="M37" s="37"/>
      <c r="N37" s="36"/>
      <c r="O37" s="36"/>
      <c r="P37" s="36"/>
      <c r="Q37" s="36"/>
      <c r="R37" s="36"/>
      <c r="S37" s="36"/>
      <c r="T37" s="36"/>
      <c r="U37" s="36"/>
      <c r="V37" s="36"/>
      <c r="W37" s="36"/>
      <c r="X37" s="36"/>
      <c r="Y37" s="36"/>
      <c r="Z37" s="36"/>
    </row>
    <row r="38" spans="1:26" s="102" customFormat="1" ht="16.5" customHeight="1" thickBot="1" x14ac:dyDescent="0.35">
      <c r="A38" s="366" t="s">
        <v>115</v>
      </c>
      <c r="B38" s="367"/>
      <c r="C38" s="368" t="e">
        <f>'Matriz Nº4'!B56</f>
        <v>#N/A</v>
      </c>
      <c r="D38" s="369"/>
      <c r="E38" s="369"/>
      <c r="F38" s="369"/>
      <c r="G38" s="369"/>
      <c r="H38" s="369"/>
      <c r="I38" s="369"/>
      <c r="J38" s="369"/>
      <c r="K38" s="369"/>
      <c r="L38" s="369"/>
      <c r="M38" s="369"/>
      <c r="N38" s="9"/>
      <c r="O38" s="9"/>
      <c r="P38" s="9"/>
      <c r="Q38" s="9"/>
      <c r="R38" s="9"/>
      <c r="S38" s="9"/>
      <c r="T38" s="9"/>
      <c r="U38" s="9"/>
      <c r="V38" s="9"/>
      <c r="W38" s="9"/>
      <c r="X38" s="9"/>
      <c r="Y38" s="9"/>
      <c r="Z38" s="9"/>
    </row>
    <row r="39" spans="1:26" s="102" customFormat="1" ht="14.25" customHeight="1" thickBot="1" x14ac:dyDescent="0.35">
      <c r="A39" s="370" t="s">
        <v>116</v>
      </c>
      <c r="B39" s="343"/>
      <c r="C39" s="371" t="str">
        <f>'Matriz Nº4'!B57</f>
        <v>Modernizar la Imprenta Nacional, en un plazo de 5 años; de tal manera que permita la mejora de los niveles de producción con prácticas amigables con el ambiente.</v>
      </c>
      <c r="D39" s="372"/>
      <c r="E39" s="372"/>
      <c r="F39" s="372"/>
      <c r="G39" s="372"/>
      <c r="H39" s="372"/>
      <c r="I39" s="372"/>
      <c r="J39" s="372"/>
      <c r="K39" s="372"/>
      <c r="L39" s="372"/>
      <c r="M39" s="373"/>
      <c r="N39" s="9"/>
      <c r="O39" s="9"/>
      <c r="P39" s="9"/>
      <c r="Q39" s="9"/>
      <c r="R39" s="9"/>
      <c r="S39" s="9"/>
      <c r="T39" s="9"/>
      <c r="U39" s="9"/>
      <c r="V39" s="9"/>
      <c r="W39" s="9"/>
      <c r="X39" s="9"/>
      <c r="Y39" s="9"/>
      <c r="Z39" s="9"/>
    </row>
    <row r="40" spans="1:26" s="102" customFormat="1" ht="80.25" customHeight="1" thickBot="1" x14ac:dyDescent="0.35">
      <c r="A40" s="37" t="str">
        <f>+'Matriz Nº4'!A58</f>
        <v>Objetivo táctico</v>
      </c>
      <c r="B40" s="37" t="str">
        <f>+'Matriz Nº4'!B58</f>
        <v>8. Mantener actualizados los contratos de mantenimiento preventivo y los insumos necesarios para que la unidad de Dobladoras, opere eficientemente.</v>
      </c>
      <c r="C40" s="35" t="str">
        <f>+'Matriz Nº1'!B48</f>
        <v>Recortes Presupuestarios</v>
      </c>
      <c r="D40" s="38">
        <f>+'Matriz Nº4'!C58</f>
        <v>0</v>
      </c>
      <c r="E40" s="37">
        <f>'Matriz Nº2'!I42</f>
        <v>0</v>
      </c>
      <c r="F40" s="116" t="s">
        <v>77</v>
      </c>
      <c r="G40" s="37" t="s">
        <v>129</v>
      </c>
      <c r="H40" s="37"/>
      <c r="I40" s="37"/>
      <c r="J40" s="37"/>
      <c r="K40" s="39"/>
      <c r="L40" s="39"/>
      <c r="M40" s="37"/>
      <c r="N40" s="36"/>
      <c r="O40" s="36"/>
      <c r="P40" s="36"/>
      <c r="Q40" s="36"/>
      <c r="R40" s="36"/>
      <c r="S40" s="36"/>
      <c r="T40" s="36"/>
      <c r="U40" s="36"/>
      <c r="V40" s="36"/>
      <c r="W40" s="36"/>
      <c r="X40" s="36"/>
      <c r="Y40" s="36"/>
      <c r="Z40" s="36"/>
    </row>
    <row r="41" spans="1:26" s="102" customFormat="1" ht="16.5" customHeight="1" thickBot="1" x14ac:dyDescent="0.35">
      <c r="A41" s="366" t="s">
        <v>115</v>
      </c>
      <c r="B41" s="367"/>
      <c r="C41" s="368" t="str">
        <f>'Matriz Nº4'!B59</f>
        <v xml:space="preserve"> </v>
      </c>
      <c r="D41" s="369"/>
      <c r="E41" s="369"/>
      <c r="F41" s="369"/>
      <c r="G41" s="369"/>
      <c r="H41" s="369"/>
      <c r="I41" s="369"/>
      <c r="J41" s="369"/>
      <c r="K41" s="369"/>
      <c r="L41" s="369"/>
      <c r="M41" s="369"/>
      <c r="N41" s="9"/>
      <c r="O41" s="9"/>
      <c r="P41" s="9"/>
      <c r="Q41" s="9"/>
      <c r="R41" s="9"/>
      <c r="S41" s="9"/>
      <c r="T41" s="9"/>
      <c r="U41" s="9"/>
      <c r="V41" s="9"/>
      <c r="W41" s="9"/>
      <c r="X41" s="9"/>
      <c r="Y41" s="9"/>
      <c r="Z41" s="9"/>
    </row>
    <row r="42" spans="1:26" s="102" customFormat="1" ht="14.25" customHeight="1" thickBot="1" x14ac:dyDescent="0.35">
      <c r="A42" s="370" t="s">
        <v>116</v>
      </c>
      <c r="B42" s="343"/>
      <c r="C42" s="371" t="str">
        <f>'Matriz Nº4'!B60</f>
        <v xml:space="preserve"> </v>
      </c>
      <c r="D42" s="372"/>
      <c r="E42" s="372"/>
      <c r="F42" s="372"/>
      <c r="G42" s="372"/>
      <c r="H42" s="372"/>
      <c r="I42" s="372"/>
      <c r="J42" s="372"/>
      <c r="K42" s="372"/>
      <c r="L42" s="372"/>
      <c r="M42" s="373"/>
      <c r="N42" s="9"/>
      <c r="O42" s="9"/>
      <c r="P42" s="9"/>
      <c r="Q42" s="9"/>
      <c r="R42" s="9"/>
      <c r="S42" s="9"/>
      <c r="T42" s="9"/>
      <c r="U42" s="9"/>
      <c r="V42" s="9"/>
      <c r="W42" s="9"/>
      <c r="X42" s="9"/>
      <c r="Y42" s="9"/>
      <c r="Z42" s="9"/>
    </row>
    <row r="43" spans="1:26" s="102" customFormat="1" ht="80.25" customHeight="1" thickBot="1" x14ac:dyDescent="0.35">
      <c r="A43" s="37" t="str">
        <f>+'Matriz Nº4'!A61</f>
        <v>8.3</v>
      </c>
      <c r="B43" s="37" t="str">
        <f>+'Matriz Nº4'!B61</f>
        <v xml:space="preserve"> </v>
      </c>
      <c r="C43" s="35" t="str">
        <f>+'Matriz Nº1'!B51</f>
        <v>7. Mantener actualizados los contratos de mantenimiento preventivo y los insumos necesarios para que la unidad de Guillotinas, opere eficientemente.</v>
      </c>
      <c r="D43" s="38">
        <f>+'Matriz Nº4'!C61</f>
        <v>0</v>
      </c>
      <c r="E43" s="37" t="str">
        <f>'Matriz Nº2'!I45</f>
        <v>MEDIO</v>
      </c>
      <c r="F43" s="116" t="s">
        <v>77</v>
      </c>
      <c r="G43" s="37" t="s">
        <v>129</v>
      </c>
      <c r="H43" s="37"/>
      <c r="I43" s="37"/>
      <c r="J43" s="37"/>
      <c r="K43" s="39"/>
      <c r="L43" s="39"/>
      <c r="M43" s="37"/>
      <c r="N43" s="36"/>
      <c r="O43" s="36"/>
      <c r="P43" s="36"/>
      <c r="Q43" s="36"/>
      <c r="R43" s="36"/>
      <c r="S43" s="36"/>
      <c r="T43" s="36"/>
      <c r="U43" s="36"/>
      <c r="V43" s="36"/>
      <c r="W43" s="36"/>
      <c r="X43" s="36"/>
      <c r="Y43" s="36"/>
      <c r="Z43" s="36"/>
    </row>
    <row r="44" spans="1:26" s="102" customFormat="1" ht="16.5" customHeight="1" thickBot="1" x14ac:dyDescent="0.35">
      <c r="A44" s="366" t="s">
        <v>115</v>
      </c>
      <c r="B44" s="367"/>
      <c r="C44" s="368" t="e">
        <f>'Matriz Nº4'!B62</f>
        <v>#N/A</v>
      </c>
      <c r="D44" s="369"/>
      <c r="E44" s="369"/>
      <c r="F44" s="369"/>
      <c r="G44" s="369"/>
      <c r="H44" s="369"/>
      <c r="I44" s="369"/>
      <c r="J44" s="369"/>
      <c r="K44" s="369"/>
      <c r="L44" s="369"/>
      <c r="M44" s="369"/>
      <c r="N44" s="9"/>
      <c r="O44" s="9"/>
      <c r="P44" s="9"/>
      <c r="Q44" s="9"/>
      <c r="R44" s="9"/>
      <c r="S44" s="9"/>
      <c r="T44" s="9"/>
      <c r="U44" s="9"/>
      <c r="V44" s="9"/>
      <c r="W44" s="9"/>
      <c r="X44" s="9"/>
      <c r="Y44" s="9"/>
      <c r="Z44" s="9"/>
    </row>
    <row r="45" spans="1:26" s="102" customFormat="1" ht="14.25" customHeight="1" thickBot="1" x14ac:dyDescent="0.35">
      <c r="A45" s="370" t="s">
        <v>116</v>
      </c>
      <c r="B45" s="343"/>
      <c r="C45" s="371" t="e">
        <f>'Matriz Nº4'!B63</f>
        <v>#N/A</v>
      </c>
      <c r="D45" s="372"/>
      <c r="E45" s="372"/>
      <c r="F45" s="372"/>
      <c r="G45" s="372"/>
      <c r="H45" s="372"/>
      <c r="I45" s="372"/>
      <c r="J45" s="372"/>
      <c r="K45" s="372"/>
      <c r="L45" s="372"/>
      <c r="M45" s="373"/>
      <c r="N45" s="9"/>
      <c r="O45" s="9"/>
      <c r="P45" s="9"/>
      <c r="Q45" s="9"/>
      <c r="R45" s="9"/>
      <c r="S45" s="9"/>
      <c r="T45" s="9"/>
      <c r="U45" s="9"/>
      <c r="V45" s="9"/>
      <c r="W45" s="9"/>
      <c r="X45" s="9"/>
      <c r="Y45" s="9"/>
      <c r="Z45" s="9"/>
    </row>
    <row r="46" spans="1:26" s="102" customFormat="1" ht="80.25" customHeight="1" thickBot="1" x14ac:dyDescent="0.35">
      <c r="A46" s="37" t="str">
        <f>+'Matriz Nº4'!A64</f>
        <v xml:space="preserve">Objetivo Estratégico: </v>
      </c>
      <c r="B46" s="37" t="str">
        <f>+'Matriz Nº4'!B64</f>
        <v>Mejorar la gestión de la Imprenta Nacional, en un plazo de 5 años; a tal grado que permita la integración de los procesos en la prestación de los servicios y la sostenibilidad en el tiempo</v>
      </c>
      <c r="C46" s="35">
        <f>+'Matriz Nº1'!B54</f>
        <v>0</v>
      </c>
      <c r="D46" s="38">
        <f>+'Matriz Nº4'!C64</f>
        <v>0</v>
      </c>
      <c r="E46" s="37">
        <f>'Matriz Nº2'!I48</f>
        <v>0</v>
      </c>
      <c r="F46" s="116" t="s">
        <v>77</v>
      </c>
      <c r="G46" s="37" t="s">
        <v>129</v>
      </c>
      <c r="H46" s="37"/>
      <c r="I46" s="37"/>
      <c r="J46" s="37"/>
      <c r="K46" s="39"/>
      <c r="L46" s="39"/>
      <c r="M46" s="37"/>
      <c r="N46" s="36"/>
      <c r="O46" s="36"/>
      <c r="P46" s="36"/>
      <c r="Q46" s="36"/>
      <c r="R46" s="36"/>
      <c r="S46" s="36"/>
      <c r="T46" s="36"/>
      <c r="U46" s="36"/>
      <c r="V46" s="36"/>
      <c r="W46" s="36"/>
      <c r="X46" s="36"/>
      <c r="Y46" s="36"/>
      <c r="Z46" s="36"/>
    </row>
    <row r="47" spans="1:26" s="102" customFormat="1" ht="16.5" customHeight="1" thickBot="1" x14ac:dyDescent="0.35">
      <c r="A47" s="366" t="s">
        <v>115</v>
      </c>
      <c r="B47" s="367"/>
      <c r="C47" s="368" t="str">
        <f>'Matriz Nº4'!B65</f>
        <v>9. Ampliar el acceso digital del usuario a los servicios que brinda la Imprenta Nacional, mediante el mejoramiento y desarrollo de facilidades tecnológicas.
Objetivo del Departamento (SEVRI)</v>
      </c>
      <c r="D47" s="369"/>
      <c r="E47" s="369"/>
      <c r="F47" s="369"/>
      <c r="G47" s="369"/>
      <c r="H47" s="369"/>
      <c r="I47" s="369"/>
      <c r="J47" s="369"/>
      <c r="K47" s="369"/>
      <c r="L47" s="369"/>
      <c r="M47" s="369"/>
      <c r="N47" s="9"/>
      <c r="O47" s="9"/>
      <c r="P47" s="9"/>
      <c r="Q47" s="9"/>
      <c r="R47" s="9"/>
      <c r="S47" s="9"/>
      <c r="T47" s="9"/>
      <c r="U47" s="9"/>
      <c r="V47" s="9"/>
      <c r="W47" s="9"/>
      <c r="X47" s="9"/>
      <c r="Y47" s="9"/>
      <c r="Z47" s="9"/>
    </row>
    <row r="48" spans="1:26" s="102" customFormat="1" ht="14.25" customHeight="1" thickBot="1" x14ac:dyDescent="0.35">
      <c r="A48" s="370" t="s">
        <v>116</v>
      </c>
      <c r="B48" s="343"/>
      <c r="C48" s="371" t="str">
        <f>'Matriz Nº4'!B66</f>
        <v xml:space="preserve"> </v>
      </c>
      <c r="D48" s="372"/>
      <c r="E48" s="372"/>
      <c r="F48" s="372"/>
      <c r="G48" s="372"/>
      <c r="H48" s="372"/>
      <c r="I48" s="372"/>
      <c r="J48" s="372"/>
      <c r="K48" s="372"/>
      <c r="L48" s="372"/>
      <c r="M48" s="373"/>
      <c r="N48" s="9"/>
      <c r="O48" s="9"/>
      <c r="P48" s="9"/>
      <c r="Q48" s="9"/>
      <c r="R48" s="9"/>
      <c r="S48" s="9"/>
      <c r="T48" s="9"/>
      <c r="U48" s="9"/>
      <c r="V48" s="9"/>
      <c r="W48" s="9"/>
      <c r="X48" s="9"/>
      <c r="Y48" s="9"/>
      <c r="Z48" s="9"/>
    </row>
    <row r="49" spans="1:26" s="102" customFormat="1" ht="80.25" customHeight="1" thickBot="1" x14ac:dyDescent="0.35">
      <c r="A49" s="37" t="str">
        <f>+'Matriz Nº4'!A67</f>
        <v>9.2</v>
      </c>
      <c r="B49" s="37" t="str">
        <f>+'Matriz Nº4'!B67</f>
        <v xml:space="preserve"> </v>
      </c>
      <c r="C49" s="35" t="str">
        <f>+'Matriz Nº1'!B57</f>
        <v>Modernizar la Imprenta Nacional, en un plazo de 5 años; de tal manera que permita la mejora de los niveles de producción con prácticas amigables con el ambiente.</v>
      </c>
      <c r="D49" s="38">
        <f>+'Matriz Nº4'!C67</f>
        <v>0</v>
      </c>
      <c r="E49" s="37" t="str">
        <f>'Matriz Nº2'!I51</f>
        <v>MEDIO</v>
      </c>
      <c r="F49" s="116" t="s">
        <v>77</v>
      </c>
      <c r="G49" s="37" t="s">
        <v>129</v>
      </c>
      <c r="H49" s="37"/>
      <c r="I49" s="37"/>
      <c r="J49" s="37"/>
      <c r="K49" s="39"/>
      <c r="L49" s="39"/>
      <c r="M49" s="37"/>
      <c r="N49" s="36"/>
      <c r="O49" s="36"/>
      <c r="P49" s="36"/>
      <c r="Q49" s="36"/>
      <c r="R49" s="36"/>
      <c r="S49" s="36"/>
      <c r="T49" s="36"/>
      <c r="U49" s="36"/>
      <c r="V49" s="36"/>
      <c r="W49" s="36"/>
      <c r="X49" s="36"/>
      <c r="Y49" s="36"/>
      <c r="Z49" s="36"/>
    </row>
    <row r="50" spans="1:26" s="102" customFormat="1" ht="16.5" customHeight="1" thickBot="1" x14ac:dyDescent="0.35">
      <c r="A50" s="366" t="s">
        <v>115</v>
      </c>
      <c r="B50" s="367"/>
      <c r="C50" s="368" t="str">
        <f>'Matriz Nº4'!B68</f>
        <v xml:space="preserve"> </v>
      </c>
      <c r="D50" s="369"/>
      <c r="E50" s="369"/>
      <c r="F50" s="369"/>
      <c r="G50" s="369"/>
      <c r="H50" s="369"/>
      <c r="I50" s="369"/>
      <c r="J50" s="369"/>
      <c r="K50" s="369"/>
      <c r="L50" s="369"/>
      <c r="M50" s="369"/>
      <c r="N50" s="9"/>
      <c r="O50" s="9"/>
      <c r="P50" s="9"/>
      <c r="Q50" s="9"/>
      <c r="R50" s="9"/>
      <c r="S50" s="9"/>
      <c r="T50" s="9"/>
      <c r="U50" s="9"/>
      <c r="V50" s="9"/>
      <c r="W50" s="9"/>
      <c r="X50" s="9"/>
      <c r="Y50" s="9"/>
      <c r="Z50" s="9"/>
    </row>
    <row r="51" spans="1:26" s="102" customFormat="1" ht="14.25" customHeight="1" thickBot="1" x14ac:dyDescent="0.35">
      <c r="A51" s="370" t="s">
        <v>116</v>
      </c>
      <c r="B51" s="343"/>
      <c r="C51" s="371" t="e">
        <f>'Matriz Nº4'!B69</f>
        <v>#N/A</v>
      </c>
      <c r="D51" s="372"/>
      <c r="E51" s="372"/>
      <c r="F51" s="372"/>
      <c r="G51" s="372"/>
      <c r="H51" s="372"/>
      <c r="I51" s="372"/>
      <c r="J51" s="372"/>
      <c r="K51" s="372"/>
      <c r="L51" s="372"/>
      <c r="M51" s="373"/>
      <c r="N51" s="9"/>
      <c r="O51" s="9"/>
      <c r="P51" s="9"/>
      <c r="Q51" s="9"/>
      <c r="R51" s="9"/>
      <c r="S51" s="9"/>
      <c r="T51" s="9"/>
      <c r="U51" s="9"/>
      <c r="V51" s="9"/>
      <c r="W51" s="9"/>
      <c r="X51" s="9"/>
      <c r="Y51" s="9"/>
      <c r="Z51" s="9"/>
    </row>
    <row r="52" spans="1:26" s="102" customFormat="1" ht="80.25" customHeight="1" x14ac:dyDescent="0.3">
      <c r="A52" s="37" t="str">
        <f>+'Matriz Nº4'!A70</f>
        <v>9.5</v>
      </c>
      <c r="B52" s="37" t="e">
        <f>+'Matriz Nº4'!B70</f>
        <v>#N/A</v>
      </c>
      <c r="C52" s="35" t="str">
        <f>+'Matriz Nº1'!B60</f>
        <v>Errores de calidad en los trabajos asignados a la unidad</v>
      </c>
      <c r="D52" s="38">
        <f>+'Matriz Nº4'!C70</f>
        <v>0</v>
      </c>
      <c r="E52" s="37" t="e">
        <f>'Matriz Nº2'!I54</f>
        <v>#N/A</v>
      </c>
      <c r="F52" s="116" t="s">
        <v>77</v>
      </c>
      <c r="G52" s="37" t="s">
        <v>129</v>
      </c>
      <c r="H52" s="37"/>
      <c r="I52" s="37"/>
      <c r="J52" s="37"/>
      <c r="K52" s="39"/>
      <c r="L52" s="39"/>
      <c r="M52" s="37"/>
      <c r="N52" s="36"/>
      <c r="O52" s="36"/>
      <c r="P52" s="36"/>
      <c r="Q52" s="36"/>
      <c r="R52" s="36"/>
      <c r="S52" s="36"/>
      <c r="T52" s="36"/>
      <c r="U52" s="36"/>
      <c r="V52" s="36"/>
      <c r="W52" s="36"/>
      <c r="X52" s="36"/>
      <c r="Y52" s="36"/>
      <c r="Z52" s="36"/>
    </row>
    <row r="53" spans="1:26" ht="16.5" customHeight="1" x14ac:dyDescent="0.3">
      <c r="A53" s="111"/>
      <c r="B53" s="111"/>
      <c r="C53" s="111"/>
      <c r="D53" s="111"/>
      <c r="E53" s="111"/>
      <c r="F53" s="111"/>
      <c r="G53" s="111"/>
      <c r="H53" s="111"/>
      <c r="I53" s="111"/>
      <c r="J53" s="111"/>
      <c r="K53" s="111"/>
      <c r="L53" s="111"/>
      <c r="M53" s="111"/>
    </row>
    <row r="54" spans="1:26" ht="14.25" customHeight="1" x14ac:dyDescent="0.3"/>
    <row r="55" spans="1:26" ht="80.25" customHeight="1" x14ac:dyDescent="0.3"/>
    <row r="56" spans="1:26" ht="16.5" customHeight="1" x14ac:dyDescent="0.3"/>
    <row r="57" spans="1:26" ht="14.25" customHeight="1" x14ac:dyDescent="0.3"/>
    <row r="58" spans="1:26" ht="80.25" customHeight="1" x14ac:dyDescent="0.3"/>
    <row r="59" spans="1:26" ht="16.5" customHeight="1" x14ac:dyDescent="0.3"/>
    <row r="60" spans="1:26" ht="14.25" customHeight="1" x14ac:dyDescent="0.3"/>
    <row r="61" spans="1:26" ht="80.25" customHeight="1" x14ac:dyDescent="0.3"/>
    <row r="62" spans="1:26" ht="16.5" customHeight="1" x14ac:dyDescent="0.3"/>
    <row r="63" spans="1:26" ht="14.25" customHeight="1" x14ac:dyDescent="0.3"/>
    <row r="64" spans="1:26" ht="80.25" customHeight="1" x14ac:dyDescent="0.3"/>
    <row r="65" ht="16.5" customHeight="1" x14ac:dyDescent="0.3"/>
    <row r="66" ht="14.25" customHeight="1" x14ac:dyDescent="0.3"/>
    <row r="67" ht="80.25" customHeight="1" x14ac:dyDescent="0.3"/>
    <row r="68" ht="16.5" customHeight="1" x14ac:dyDescent="0.3"/>
    <row r="69" ht="14.25" customHeight="1" x14ac:dyDescent="0.3"/>
    <row r="70" ht="80.25" customHeight="1" x14ac:dyDescent="0.3"/>
    <row r="71" ht="16.5" customHeight="1" x14ac:dyDescent="0.3"/>
    <row r="72" ht="14.25" customHeight="1" x14ac:dyDescent="0.3"/>
    <row r="73" ht="80.25" customHeight="1" x14ac:dyDescent="0.3"/>
    <row r="74" ht="16.5" customHeight="1" x14ac:dyDescent="0.3"/>
    <row r="75" ht="14.25" customHeight="1" x14ac:dyDescent="0.3"/>
    <row r="76" ht="80.25" customHeight="1" x14ac:dyDescent="0.3"/>
    <row r="77" ht="16.5" customHeight="1" x14ac:dyDescent="0.3"/>
    <row r="78" ht="14.25" customHeight="1" x14ac:dyDescent="0.3"/>
    <row r="79" ht="80.25" customHeight="1" x14ac:dyDescent="0.3"/>
    <row r="80" ht="16.5" customHeight="1" x14ac:dyDescent="0.3"/>
    <row r="81" ht="14.25" customHeight="1" x14ac:dyDescent="0.3"/>
    <row r="82" ht="80.25" customHeight="1" x14ac:dyDescent="0.3"/>
    <row r="83" ht="16.5" customHeight="1" x14ac:dyDescent="0.3"/>
    <row r="84" ht="14.25" customHeight="1" x14ac:dyDescent="0.3"/>
    <row r="85" ht="80.25" customHeight="1" x14ac:dyDescent="0.3"/>
    <row r="86" ht="16.5" customHeight="1" x14ac:dyDescent="0.3"/>
    <row r="87" ht="14.25" customHeight="1" x14ac:dyDescent="0.3"/>
    <row r="88" ht="80.25" customHeight="1" x14ac:dyDescent="0.3"/>
    <row r="89" ht="16.5" customHeight="1" x14ac:dyDescent="0.3"/>
    <row r="90" ht="14.25" customHeight="1" x14ac:dyDescent="0.3"/>
    <row r="91" ht="80.25" customHeight="1" x14ac:dyDescent="0.3"/>
    <row r="92" ht="16.5" customHeight="1" x14ac:dyDescent="0.3"/>
    <row r="93" ht="14.25" customHeight="1" x14ac:dyDescent="0.3"/>
    <row r="94" ht="80.25" customHeight="1" x14ac:dyDescent="0.3"/>
    <row r="95" ht="12.75" customHeight="1" x14ac:dyDescent="0.3"/>
    <row r="96" ht="12.75" customHeight="1" x14ac:dyDescent="0.3"/>
    <row r="97" ht="12.75" customHeight="1" x14ac:dyDescent="0.3"/>
    <row r="98" ht="12.75" customHeight="1" x14ac:dyDescent="0.3"/>
    <row r="99" ht="12.75" customHeight="1" x14ac:dyDescent="0.3"/>
    <row r="100" ht="12.75" customHeight="1" x14ac:dyDescent="0.3"/>
    <row r="101" ht="12.75" customHeight="1" x14ac:dyDescent="0.3"/>
    <row r="102" ht="12.75" customHeight="1" x14ac:dyDescent="0.3"/>
    <row r="103" ht="12.75" customHeight="1" x14ac:dyDescent="0.3"/>
    <row r="104" ht="12.75" customHeight="1" x14ac:dyDescent="0.3"/>
    <row r="105" ht="12.75" customHeight="1" x14ac:dyDescent="0.3"/>
    <row r="106" ht="28.5" customHeight="1" x14ac:dyDescent="0.3"/>
    <row r="107" ht="15.75" customHeight="1" x14ac:dyDescent="0.3"/>
    <row r="108" ht="12.75" customHeight="1" x14ac:dyDescent="0.3"/>
    <row r="109" ht="12.75" customHeight="1" x14ac:dyDescent="0.3"/>
    <row r="111" ht="12.75" customHeight="1" x14ac:dyDescent="0.3"/>
    <row r="112" ht="12.75" customHeight="1" x14ac:dyDescent="0.3"/>
    <row r="113" ht="12.75" customHeight="1" x14ac:dyDescent="0.3"/>
    <row r="114" ht="28.5" customHeight="1" x14ac:dyDescent="0.3"/>
    <row r="115" ht="18.75" customHeight="1" x14ac:dyDescent="0.3"/>
    <row r="116" ht="12.75" customHeight="1" x14ac:dyDescent="0.3"/>
    <row r="117" ht="12.75" customHeight="1" x14ac:dyDescent="0.3"/>
    <row r="118" ht="28.5" customHeight="1" x14ac:dyDescent="0.3"/>
    <row r="119" ht="27" customHeight="1" x14ac:dyDescent="0.3"/>
    <row r="120" ht="12.75" customHeight="1" x14ac:dyDescent="0.3"/>
    <row r="121" ht="12.75" customHeight="1" x14ac:dyDescent="0.3"/>
    <row r="122" ht="12.75" customHeight="1" x14ac:dyDescent="0.3"/>
    <row r="123" ht="12.75" customHeight="1" x14ac:dyDescent="0.3"/>
    <row r="124" ht="12.75" customHeight="1" x14ac:dyDescent="0.3"/>
    <row r="125" ht="12.75" customHeight="1" x14ac:dyDescent="0.3"/>
    <row r="126" ht="12.75" customHeight="1" x14ac:dyDescent="0.3"/>
    <row r="127" ht="27.75" customHeight="1" x14ac:dyDescent="0.3"/>
    <row r="128" ht="29.25" customHeight="1" x14ac:dyDescent="0.3"/>
    <row r="129" ht="12.75" customHeight="1" x14ac:dyDescent="0.3"/>
    <row r="130" ht="12.75" customHeight="1" x14ac:dyDescent="0.3"/>
    <row r="131" ht="15.75" customHeight="1" x14ac:dyDescent="0.3"/>
    <row r="132" ht="12.75" customHeight="1" x14ac:dyDescent="0.3"/>
    <row r="133" ht="12.75" customHeight="1" x14ac:dyDescent="0.3"/>
    <row r="134" ht="12.75" customHeight="1" x14ac:dyDescent="0.3"/>
    <row r="135" ht="12.75" customHeight="1" x14ac:dyDescent="0.3"/>
    <row r="136" ht="12.75" customHeight="1" x14ac:dyDescent="0.3"/>
    <row r="137" ht="12.75" customHeight="1" x14ac:dyDescent="0.3"/>
    <row r="138" ht="12.75" customHeight="1" x14ac:dyDescent="0.3"/>
    <row r="139" ht="16.5" customHeight="1" x14ac:dyDescent="0.3"/>
    <row r="141" ht="24" customHeight="1" x14ac:dyDescent="0.3"/>
    <row r="142" ht="18.75" customHeight="1" x14ac:dyDescent="0.3"/>
    <row r="143" ht="21" customHeight="1" x14ac:dyDescent="0.3"/>
    <row r="144" ht="12.75" customHeight="1" x14ac:dyDescent="0.3"/>
    <row r="145" ht="12.75" customHeight="1" x14ac:dyDescent="0.3"/>
    <row r="146" ht="12.75" customHeight="1" x14ac:dyDescent="0.3"/>
    <row r="147" ht="12.75" customHeight="1" x14ac:dyDescent="0.3"/>
    <row r="148" ht="12.75" customHeight="1" x14ac:dyDescent="0.3"/>
    <row r="149" ht="12.75" customHeight="1" x14ac:dyDescent="0.3"/>
    <row r="150" ht="12.75" customHeight="1" x14ac:dyDescent="0.3"/>
    <row r="151" ht="12.75" customHeight="1" x14ac:dyDescent="0.3"/>
    <row r="152" ht="12.75" customHeight="1" x14ac:dyDescent="0.3"/>
    <row r="153" ht="12.75" customHeight="1" x14ac:dyDescent="0.3"/>
    <row r="154" ht="12.75" customHeight="1" x14ac:dyDescent="0.3"/>
    <row r="155" ht="12.75" customHeight="1" x14ac:dyDescent="0.3"/>
    <row r="156" ht="12.75" customHeight="1" x14ac:dyDescent="0.3"/>
    <row r="157" ht="12.75" customHeight="1" x14ac:dyDescent="0.3"/>
    <row r="158" ht="12.75" customHeight="1" x14ac:dyDescent="0.3"/>
    <row r="159" ht="12.75" customHeight="1" x14ac:dyDescent="0.3"/>
    <row r="160" ht="12.75" customHeight="1" x14ac:dyDescent="0.3"/>
    <row r="161" ht="12.75" customHeight="1" x14ac:dyDescent="0.3"/>
    <row r="162" ht="12.75" customHeight="1" x14ac:dyDescent="0.3"/>
    <row r="163" ht="12.75" customHeight="1" x14ac:dyDescent="0.3"/>
    <row r="164" ht="12.75" customHeight="1" x14ac:dyDescent="0.3"/>
    <row r="165" ht="12.75" customHeight="1" x14ac:dyDescent="0.3"/>
    <row r="166" ht="12.75" customHeight="1" x14ac:dyDescent="0.3"/>
    <row r="167" ht="12.75" customHeight="1" x14ac:dyDescent="0.3"/>
    <row r="168" ht="12.75" customHeight="1" x14ac:dyDescent="0.3"/>
    <row r="169" ht="12.75" customHeight="1" x14ac:dyDescent="0.3"/>
    <row r="170" ht="12.75" customHeight="1" x14ac:dyDescent="0.3"/>
    <row r="171" ht="12.75" customHeight="1" x14ac:dyDescent="0.3"/>
    <row r="172" ht="12.75" customHeight="1" x14ac:dyDescent="0.3"/>
    <row r="173" ht="12.75" customHeight="1" x14ac:dyDescent="0.3"/>
    <row r="174" ht="12.75" customHeight="1" x14ac:dyDescent="0.3"/>
    <row r="175" ht="12.75" customHeight="1" x14ac:dyDescent="0.3"/>
    <row r="176" ht="12.75" customHeight="1" x14ac:dyDescent="0.3"/>
    <row r="177" ht="12.75" customHeight="1" x14ac:dyDescent="0.3"/>
    <row r="178" ht="12.75" customHeight="1" x14ac:dyDescent="0.3"/>
    <row r="179" ht="12.75" customHeight="1" x14ac:dyDescent="0.3"/>
    <row r="180" ht="12.75" customHeight="1" x14ac:dyDescent="0.3"/>
    <row r="181" ht="12.75" customHeight="1" x14ac:dyDescent="0.3"/>
    <row r="182" ht="12.75" customHeight="1" x14ac:dyDescent="0.3"/>
    <row r="183" ht="12.75" customHeight="1" x14ac:dyDescent="0.3"/>
    <row r="184" ht="12.75" customHeight="1" x14ac:dyDescent="0.3"/>
    <row r="185" ht="12.75" customHeight="1" x14ac:dyDescent="0.3"/>
    <row r="186" ht="12.75" customHeight="1" x14ac:dyDescent="0.3"/>
    <row r="187" ht="12.75" customHeight="1" x14ac:dyDescent="0.3"/>
    <row r="188" ht="12.75" customHeight="1" x14ac:dyDescent="0.3"/>
    <row r="189" ht="12.75" customHeight="1" x14ac:dyDescent="0.3"/>
    <row r="190" ht="12.75" customHeight="1" x14ac:dyDescent="0.3"/>
    <row r="191" ht="12.75" customHeight="1" x14ac:dyDescent="0.3"/>
    <row r="192" ht="12.75" customHeight="1" x14ac:dyDescent="0.3"/>
    <row r="193" ht="12.75" customHeight="1" x14ac:dyDescent="0.3"/>
    <row r="194" ht="12.75" customHeight="1" x14ac:dyDescent="0.3"/>
    <row r="195" ht="12.75" customHeight="1" x14ac:dyDescent="0.3"/>
    <row r="196" ht="12.75" customHeight="1" x14ac:dyDescent="0.3"/>
    <row r="197" ht="12.75" customHeight="1" x14ac:dyDescent="0.3"/>
    <row r="198" ht="12.75" customHeight="1" x14ac:dyDescent="0.3"/>
    <row r="199" ht="12.75" customHeight="1" x14ac:dyDescent="0.3"/>
    <row r="200" ht="12.75" customHeight="1" x14ac:dyDescent="0.3"/>
    <row r="201" ht="12.75" customHeight="1" x14ac:dyDescent="0.3"/>
    <row r="202" ht="12.75" customHeight="1" x14ac:dyDescent="0.3"/>
    <row r="203" ht="12.75" customHeight="1" x14ac:dyDescent="0.3"/>
    <row r="204" ht="12.75" customHeight="1" x14ac:dyDescent="0.3"/>
    <row r="205" ht="12.75" customHeight="1" x14ac:dyDescent="0.3"/>
    <row r="206" ht="12.75" customHeight="1" x14ac:dyDescent="0.3"/>
    <row r="207" ht="12.75" customHeight="1" x14ac:dyDescent="0.3"/>
    <row r="208" ht="12.75" customHeight="1" x14ac:dyDescent="0.3"/>
    <row r="209" spans="1:26" ht="12.75" customHeight="1" x14ac:dyDescent="0.3"/>
    <row r="210" spans="1:26" ht="12.75" customHeight="1" x14ac:dyDescent="0.3"/>
    <row r="211" spans="1:26" ht="12.75" customHeight="1" x14ac:dyDescent="0.3"/>
    <row r="212" spans="1:26" ht="12.75" customHeight="1" x14ac:dyDescent="0.3"/>
    <row r="213" spans="1:26" ht="12.75" customHeight="1" x14ac:dyDescent="0.3"/>
    <row r="214" spans="1:26" ht="12.75" customHeight="1" x14ac:dyDescent="0.3"/>
    <row r="215" spans="1:26" ht="12.75" customHeight="1" x14ac:dyDescent="0.3"/>
    <row r="216" spans="1:26" ht="12.75" customHeight="1" x14ac:dyDescent="0.3"/>
    <row r="217" spans="1:26" ht="12.75" customHeight="1" x14ac:dyDescent="0.3"/>
    <row r="218" spans="1:26" ht="12.75" customHeight="1" x14ac:dyDescent="0.3"/>
    <row r="219" spans="1:26" ht="12.75" customHeight="1" x14ac:dyDescent="0.3">
      <c r="A219" s="36"/>
      <c r="B219" s="36"/>
      <c r="C219" s="40"/>
      <c r="D219" s="36"/>
      <c r="E219" s="36"/>
      <c r="F219" s="36"/>
      <c r="G219" s="36"/>
      <c r="H219" s="36"/>
      <c r="I219" s="36"/>
      <c r="J219" s="36"/>
      <c r="K219" s="41"/>
      <c r="L219" s="36"/>
      <c r="M219" s="36"/>
      <c r="N219" s="36"/>
      <c r="O219" s="36"/>
      <c r="P219" s="36"/>
      <c r="Q219" s="36"/>
      <c r="R219" s="36"/>
      <c r="S219" s="36"/>
      <c r="T219" s="36"/>
      <c r="U219" s="36"/>
      <c r="V219" s="36"/>
      <c r="W219" s="36"/>
      <c r="X219" s="36"/>
      <c r="Y219" s="36"/>
      <c r="Z219" s="36"/>
    </row>
    <row r="220" spans="1:26" ht="12.75" customHeight="1" x14ac:dyDescent="0.3">
      <c r="A220" s="36"/>
      <c r="B220" s="36"/>
      <c r="C220" s="40"/>
      <c r="D220" s="36"/>
      <c r="E220" s="36"/>
      <c r="F220" s="36"/>
      <c r="G220" s="36"/>
      <c r="H220" s="36"/>
      <c r="I220" s="36"/>
      <c r="J220" s="36"/>
      <c r="K220" s="41"/>
      <c r="L220" s="36"/>
      <c r="M220" s="36"/>
      <c r="N220" s="36"/>
      <c r="O220" s="36"/>
      <c r="P220" s="36"/>
      <c r="Q220" s="36"/>
      <c r="R220" s="36"/>
      <c r="S220" s="36"/>
      <c r="T220" s="36"/>
      <c r="U220" s="36"/>
      <c r="V220" s="36"/>
      <c r="W220" s="36"/>
      <c r="X220" s="36"/>
      <c r="Y220" s="36"/>
      <c r="Z220" s="36"/>
    </row>
    <row r="221" spans="1:26" ht="12.75" customHeight="1" x14ac:dyDescent="0.3">
      <c r="A221" s="36"/>
      <c r="B221" s="36"/>
      <c r="C221" s="40"/>
      <c r="D221" s="36"/>
      <c r="E221" s="36"/>
      <c r="F221" s="36"/>
      <c r="G221" s="36"/>
      <c r="H221" s="36"/>
      <c r="I221" s="36"/>
      <c r="J221" s="36"/>
      <c r="K221" s="41"/>
      <c r="L221" s="36"/>
      <c r="M221" s="36"/>
      <c r="N221" s="36"/>
      <c r="O221" s="36"/>
      <c r="P221" s="36"/>
      <c r="Q221" s="36"/>
      <c r="R221" s="36"/>
      <c r="S221" s="36"/>
      <c r="T221" s="36"/>
      <c r="U221" s="36"/>
      <c r="V221" s="36"/>
      <c r="W221" s="36"/>
      <c r="X221" s="36"/>
      <c r="Y221" s="36"/>
      <c r="Z221" s="36"/>
    </row>
    <row r="222" spans="1:26" ht="12.75" customHeight="1" x14ac:dyDescent="0.3">
      <c r="A222" s="36"/>
      <c r="B222" s="36"/>
      <c r="C222" s="40"/>
      <c r="D222" s="36"/>
      <c r="E222" s="36"/>
      <c r="F222" s="36"/>
      <c r="G222" s="36"/>
      <c r="H222" s="36"/>
      <c r="I222" s="36"/>
      <c r="J222" s="36"/>
      <c r="K222" s="41"/>
      <c r="L222" s="36"/>
      <c r="M222" s="36"/>
      <c r="N222" s="36"/>
      <c r="O222" s="36"/>
      <c r="P222" s="36"/>
      <c r="Q222" s="36"/>
      <c r="R222" s="36"/>
      <c r="S222" s="36"/>
      <c r="T222" s="36"/>
      <c r="U222" s="36"/>
      <c r="V222" s="36"/>
      <c r="W222" s="36"/>
      <c r="X222" s="36"/>
      <c r="Y222" s="36"/>
      <c r="Z222" s="36"/>
    </row>
    <row r="223" spans="1:26" ht="12.75" customHeight="1" x14ac:dyDescent="0.3">
      <c r="A223" s="36"/>
      <c r="B223" s="36"/>
      <c r="C223" s="40"/>
      <c r="D223" s="36"/>
      <c r="E223" s="36"/>
      <c r="F223" s="36"/>
      <c r="G223" s="36"/>
      <c r="H223" s="36"/>
      <c r="I223" s="36"/>
      <c r="J223" s="36"/>
      <c r="K223" s="41"/>
      <c r="L223" s="36"/>
      <c r="M223" s="36"/>
      <c r="N223" s="36"/>
      <c r="O223" s="36"/>
      <c r="P223" s="36"/>
      <c r="Q223" s="36"/>
      <c r="R223" s="36"/>
      <c r="S223" s="36"/>
      <c r="T223" s="36"/>
      <c r="U223" s="36"/>
      <c r="V223" s="36"/>
      <c r="W223" s="36"/>
      <c r="X223" s="36"/>
      <c r="Y223" s="36"/>
      <c r="Z223" s="36"/>
    </row>
    <row r="224" spans="1:26" ht="12.75" customHeight="1" x14ac:dyDescent="0.3">
      <c r="A224" s="36"/>
      <c r="B224" s="36"/>
      <c r="C224" s="40"/>
      <c r="D224" s="36"/>
      <c r="E224" s="36"/>
      <c r="F224" s="36"/>
      <c r="G224" s="36"/>
      <c r="H224" s="36"/>
      <c r="I224" s="36"/>
      <c r="J224" s="36"/>
      <c r="K224" s="41"/>
      <c r="L224" s="36"/>
      <c r="M224" s="36"/>
      <c r="N224" s="36"/>
      <c r="O224" s="36"/>
      <c r="P224" s="36"/>
      <c r="Q224" s="36"/>
      <c r="R224" s="36"/>
      <c r="S224" s="36"/>
      <c r="T224" s="36"/>
      <c r="U224" s="36"/>
      <c r="V224" s="36"/>
      <c r="W224" s="36"/>
      <c r="X224" s="36"/>
      <c r="Y224" s="36"/>
      <c r="Z224" s="36"/>
    </row>
    <row r="225" spans="1:26" ht="12.75" customHeight="1" x14ac:dyDescent="0.3">
      <c r="A225" s="36"/>
      <c r="B225" s="36"/>
      <c r="C225" s="40"/>
      <c r="D225" s="36"/>
      <c r="E225" s="36"/>
      <c r="F225" s="36"/>
      <c r="G225" s="36"/>
      <c r="H225" s="36"/>
      <c r="I225" s="36"/>
      <c r="J225" s="36"/>
      <c r="K225" s="41"/>
      <c r="L225" s="36"/>
      <c r="M225" s="36"/>
      <c r="N225" s="36"/>
      <c r="O225" s="36"/>
      <c r="P225" s="36"/>
      <c r="Q225" s="36"/>
      <c r="R225" s="36"/>
      <c r="S225" s="36"/>
      <c r="T225" s="36"/>
      <c r="U225" s="36"/>
      <c r="V225" s="36"/>
      <c r="W225" s="36"/>
      <c r="X225" s="36"/>
      <c r="Y225" s="36"/>
      <c r="Z225" s="36"/>
    </row>
    <row r="226" spans="1:26" ht="12.75" customHeight="1" x14ac:dyDescent="0.3">
      <c r="A226" s="36"/>
      <c r="B226" s="36"/>
      <c r="C226" s="40"/>
      <c r="D226" s="36"/>
      <c r="E226" s="36"/>
      <c r="F226" s="36"/>
      <c r="G226" s="36"/>
      <c r="H226" s="36"/>
      <c r="I226" s="36"/>
      <c r="J226" s="36"/>
      <c r="K226" s="41"/>
      <c r="L226" s="36"/>
      <c r="M226" s="36"/>
      <c r="N226" s="36"/>
      <c r="O226" s="36"/>
      <c r="P226" s="36"/>
      <c r="Q226" s="36"/>
      <c r="R226" s="36"/>
      <c r="S226" s="36"/>
      <c r="T226" s="36"/>
      <c r="U226" s="36"/>
      <c r="V226" s="36"/>
      <c r="W226" s="36"/>
      <c r="X226" s="36"/>
      <c r="Y226" s="36"/>
      <c r="Z226" s="36"/>
    </row>
    <row r="227" spans="1:26" ht="12.75" customHeight="1" x14ac:dyDescent="0.3">
      <c r="A227" s="36"/>
      <c r="B227" s="36"/>
      <c r="C227" s="40"/>
      <c r="D227" s="36"/>
      <c r="E227" s="36"/>
      <c r="F227" s="36"/>
      <c r="G227" s="36"/>
      <c r="H227" s="36"/>
      <c r="I227" s="36"/>
      <c r="J227" s="36"/>
      <c r="K227" s="41"/>
      <c r="L227" s="36"/>
      <c r="M227" s="36"/>
      <c r="N227" s="36"/>
      <c r="O227" s="36"/>
      <c r="P227" s="36"/>
      <c r="Q227" s="36"/>
      <c r="R227" s="36"/>
      <c r="S227" s="36"/>
      <c r="T227" s="36"/>
      <c r="U227" s="36"/>
      <c r="V227" s="36"/>
      <c r="W227" s="36"/>
      <c r="X227" s="36"/>
      <c r="Y227" s="36"/>
      <c r="Z227" s="36"/>
    </row>
    <row r="228" spans="1:26" ht="12.75" customHeight="1" x14ac:dyDescent="0.3">
      <c r="A228" s="36"/>
      <c r="B228" s="36"/>
      <c r="C228" s="40"/>
      <c r="D228" s="36"/>
      <c r="E228" s="36"/>
      <c r="F228" s="36"/>
      <c r="G228" s="36"/>
      <c r="H228" s="36"/>
      <c r="I228" s="36"/>
      <c r="J228" s="36"/>
      <c r="K228" s="41"/>
      <c r="L228" s="36"/>
      <c r="M228" s="36"/>
      <c r="N228" s="36"/>
      <c r="O228" s="36"/>
      <c r="P228" s="36"/>
      <c r="Q228" s="36"/>
      <c r="R228" s="36"/>
      <c r="S228" s="36"/>
      <c r="T228" s="36"/>
      <c r="U228" s="36"/>
      <c r="V228" s="36"/>
      <c r="W228" s="36"/>
      <c r="X228" s="36"/>
      <c r="Y228" s="36"/>
      <c r="Z228" s="36"/>
    </row>
    <row r="229" spans="1:26" ht="12.75" customHeight="1" x14ac:dyDescent="0.3">
      <c r="A229" s="36"/>
      <c r="B229" s="36"/>
      <c r="C229" s="40"/>
      <c r="D229" s="36"/>
      <c r="E229" s="36"/>
      <c r="F229" s="36"/>
      <c r="G229" s="36"/>
      <c r="H229" s="36"/>
      <c r="I229" s="36"/>
      <c r="J229" s="36"/>
      <c r="K229" s="41"/>
      <c r="L229" s="36"/>
      <c r="M229" s="36"/>
      <c r="N229" s="36"/>
      <c r="O229" s="36"/>
      <c r="P229" s="36"/>
      <c r="Q229" s="36"/>
      <c r="R229" s="36"/>
      <c r="S229" s="36"/>
      <c r="T229" s="36"/>
      <c r="U229" s="36"/>
      <c r="V229" s="36"/>
      <c r="W229" s="36"/>
      <c r="X229" s="36"/>
      <c r="Y229" s="36"/>
      <c r="Z229" s="36"/>
    </row>
    <row r="230" spans="1:26" ht="12.75" customHeight="1" x14ac:dyDescent="0.3">
      <c r="A230" s="36"/>
      <c r="B230" s="36"/>
      <c r="C230" s="40"/>
      <c r="D230" s="36"/>
      <c r="E230" s="36"/>
      <c r="F230" s="36"/>
      <c r="G230" s="36"/>
      <c r="H230" s="36"/>
      <c r="I230" s="36"/>
      <c r="J230" s="36"/>
      <c r="K230" s="41"/>
      <c r="L230" s="36"/>
      <c r="M230" s="36"/>
      <c r="N230" s="36"/>
      <c r="O230" s="36"/>
      <c r="P230" s="36"/>
      <c r="Q230" s="36"/>
      <c r="R230" s="36"/>
      <c r="S230" s="36"/>
      <c r="T230" s="36"/>
      <c r="U230" s="36"/>
      <c r="V230" s="36"/>
      <c r="W230" s="36"/>
      <c r="X230" s="36"/>
      <c r="Y230" s="36"/>
      <c r="Z230" s="36"/>
    </row>
    <row r="231" spans="1:26" ht="12.75" customHeight="1" x14ac:dyDescent="0.3">
      <c r="A231" s="36"/>
      <c r="B231" s="36"/>
      <c r="C231" s="40"/>
      <c r="D231" s="36"/>
      <c r="E231" s="36"/>
      <c r="F231" s="36"/>
      <c r="G231" s="36"/>
      <c r="H231" s="36"/>
      <c r="I231" s="36"/>
      <c r="J231" s="36"/>
      <c r="K231" s="41"/>
      <c r="L231" s="36"/>
      <c r="M231" s="36"/>
      <c r="N231" s="36"/>
      <c r="O231" s="36"/>
      <c r="P231" s="36"/>
      <c r="Q231" s="36"/>
      <c r="R231" s="36"/>
      <c r="S231" s="36"/>
      <c r="T231" s="36"/>
      <c r="U231" s="36"/>
      <c r="V231" s="36"/>
      <c r="W231" s="36"/>
      <c r="X231" s="36"/>
      <c r="Y231" s="36"/>
      <c r="Z231" s="36"/>
    </row>
    <row r="232" spans="1:26" ht="12.75" customHeight="1" x14ac:dyDescent="0.3">
      <c r="A232" s="36"/>
      <c r="B232" s="36"/>
      <c r="C232" s="40"/>
      <c r="D232" s="36"/>
      <c r="E232" s="36"/>
      <c r="F232" s="36"/>
      <c r="G232" s="36"/>
      <c r="H232" s="36"/>
      <c r="I232" s="36"/>
      <c r="J232" s="36"/>
      <c r="K232" s="41"/>
      <c r="L232" s="36"/>
      <c r="M232" s="36"/>
      <c r="N232" s="36"/>
      <c r="O232" s="36"/>
      <c r="P232" s="36"/>
      <c r="Q232" s="36"/>
      <c r="R232" s="36"/>
      <c r="S232" s="36"/>
      <c r="T232" s="36"/>
      <c r="U232" s="36"/>
      <c r="V232" s="36"/>
      <c r="W232" s="36"/>
      <c r="X232" s="36"/>
      <c r="Y232" s="36"/>
      <c r="Z232" s="36"/>
    </row>
    <row r="233" spans="1:26" ht="12.75" customHeight="1" x14ac:dyDescent="0.3">
      <c r="A233" s="36"/>
      <c r="B233" s="36"/>
      <c r="C233" s="40"/>
      <c r="D233" s="36"/>
      <c r="E233" s="36"/>
      <c r="F233" s="36"/>
      <c r="G233" s="36"/>
      <c r="H233" s="36"/>
      <c r="I233" s="36"/>
      <c r="J233" s="36"/>
      <c r="K233" s="41"/>
      <c r="L233" s="36"/>
      <c r="M233" s="36"/>
      <c r="N233" s="36"/>
      <c r="O233" s="36"/>
      <c r="P233" s="36"/>
      <c r="Q233" s="36"/>
      <c r="R233" s="36"/>
      <c r="S233" s="36"/>
      <c r="T233" s="36"/>
      <c r="U233" s="36"/>
      <c r="V233" s="36"/>
      <c r="W233" s="36"/>
      <c r="X233" s="36"/>
      <c r="Y233" s="36"/>
      <c r="Z233" s="36"/>
    </row>
    <row r="234" spans="1:26" ht="12.75" customHeight="1" x14ac:dyDescent="0.3">
      <c r="A234" s="36"/>
      <c r="B234" s="36"/>
      <c r="C234" s="40"/>
      <c r="D234" s="36"/>
      <c r="E234" s="36"/>
      <c r="F234" s="36"/>
      <c r="G234" s="36"/>
      <c r="H234" s="36"/>
      <c r="I234" s="36"/>
      <c r="J234" s="36"/>
      <c r="K234" s="41"/>
      <c r="L234" s="36"/>
      <c r="M234" s="36"/>
      <c r="N234" s="36"/>
      <c r="O234" s="36"/>
      <c r="P234" s="36"/>
      <c r="Q234" s="36"/>
      <c r="R234" s="36"/>
      <c r="S234" s="36"/>
      <c r="T234" s="36"/>
      <c r="U234" s="36"/>
      <c r="V234" s="36"/>
      <c r="W234" s="36"/>
      <c r="X234" s="36"/>
      <c r="Y234" s="36"/>
      <c r="Z234" s="36"/>
    </row>
    <row r="235" spans="1:26" ht="12.75" customHeight="1" x14ac:dyDescent="0.3">
      <c r="A235" s="36"/>
      <c r="B235" s="36"/>
      <c r="C235" s="40"/>
      <c r="D235" s="36"/>
      <c r="E235" s="36"/>
      <c r="F235" s="36"/>
      <c r="G235" s="36"/>
      <c r="H235" s="36"/>
      <c r="I235" s="36"/>
      <c r="J235" s="36"/>
      <c r="K235" s="41"/>
      <c r="L235" s="36"/>
      <c r="M235" s="36"/>
      <c r="N235" s="36"/>
      <c r="O235" s="36"/>
      <c r="P235" s="36"/>
      <c r="Q235" s="36"/>
      <c r="R235" s="36"/>
      <c r="S235" s="36"/>
      <c r="T235" s="36"/>
      <c r="U235" s="36"/>
      <c r="V235" s="36"/>
      <c r="W235" s="36"/>
      <c r="X235" s="36"/>
      <c r="Y235" s="36"/>
      <c r="Z235" s="36"/>
    </row>
    <row r="236" spans="1:26" ht="12.75" customHeight="1" x14ac:dyDescent="0.3">
      <c r="A236" s="36"/>
      <c r="B236" s="36"/>
      <c r="C236" s="40"/>
      <c r="D236" s="36"/>
      <c r="E236" s="36"/>
      <c r="F236" s="36"/>
      <c r="G236" s="36"/>
      <c r="H236" s="36"/>
      <c r="I236" s="36"/>
      <c r="J236" s="36"/>
      <c r="K236" s="41"/>
      <c r="L236" s="36"/>
      <c r="M236" s="36"/>
      <c r="N236" s="36"/>
      <c r="O236" s="36"/>
      <c r="P236" s="36"/>
      <c r="Q236" s="36"/>
      <c r="R236" s="36"/>
      <c r="S236" s="36"/>
      <c r="T236" s="36"/>
      <c r="U236" s="36"/>
      <c r="V236" s="36"/>
      <c r="W236" s="36"/>
      <c r="X236" s="36"/>
      <c r="Y236" s="36"/>
      <c r="Z236" s="36"/>
    </row>
    <row r="237" spans="1:26" ht="12.75" customHeight="1" x14ac:dyDescent="0.3">
      <c r="A237" s="36"/>
      <c r="B237" s="36"/>
      <c r="C237" s="40"/>
      <c r="D237" s="36"/>
      <c r="E237" s="36"/>
      <c r="F237" s="36"/>
      <c r="G237" s="36"/>
      <c r="H237" s="36"/>
      <c r="I237" s="36"/>
      <c r="J237" s="36"/>
      <c r="K237" s="41"/>
      <c r="L237" s="36"/>
      <c r="M237" s="36"/>
      <c r="N237" s="36"/>
      <c r="O237" s="36"/>
      <c r="P237" s="36"/>
      <c r="Q237" s="36"/>
      <c r="R237" s="36"/>
      <c r="S237" s="36"/>
      <c r="T237" s="36"/>
      <c r="U237" s="36"/>
      <c r="V237" s="36"/>
      <c r="W237" s="36"/>
      <c r="X237" s="36"/>
      <c r="Y237" s="36"/>
      <c r="Z237" s="36"/>
    </row>
    <row r="238" spans="1:26" ht="12.75" customHeight="1" x14ac:dyDescent="0.3">
      <c r="A238" s="36"/>
      <c r="B238" s="36"/>
      <c r="C238" s="40"/>
      <c r="D238" s="36"/>
      <c r="E238" s="36"/>
      <c r="F238" s="36"/>
      <c r="G238" s="36"/>
      <c r="H238" s="36"/>
      <c r="I238" s="36"/>
      <c r="J238" s="36"/>
      <c r="K238" s="41"/>
      <c r="L238" s="36"/>
      <c r="M238" s="36"/>
      <c r="N238" s="36"/>
      <c r="O238" s="36"/>
      <c r="P238" s="36"/>
      <c r="Q238" s="36"/>
      <c r="R238" s="36"/>
      <c r="S238" s="36"/>
      <c r="T238" s="36"/>
      <c r="U238" s="36"/>
      <c r="V238" s="36"/>
      <c r="W238" s="36"/>
      <c r="X238" s="36"/>
      <c r="Y238" s="36"/>
      <c r="Z238" s="36"/>
    </row>
    <row r="239" spans="1:26" ht="12.75" customHeight="1" x14ac:dyDescent="0.3">
      <c r="A239" s="36"/>
      <c r="B239" s="36"/>
      <c r="C239" s="40"/>
      <c r="D239" s="36"/>
      <c r="E239" s="36"/>
      <c r="F239" s="36"/>
      <c r="G239" s="36"/>
      <c r="H239" s="36"/>
      <c r="I239" s="36"/>
      <c r="J239" s="36"/>
      <c r="K239" s="41"/>
      <c r="L239" s="36"/>
      <c r="M239" s="36"/>
      <c r="N239" s="36"/>
      <c r="O239" s="36"/>
      <c r="P239" s="36"/>
      <c r="Q239" s="36"/>
      <c r="R239" s="36"/>
      <c r="S239" s="36"/>
      <c r="T239" s="36"/>
      <c r="U239" s="36"/>
      <c r="V239" s="36"/>
      <c r="W239" s="36"/>
      <c r="X239" s="36"/>
      <c r="Y239" s="36"/>
      <c r="Z239" s="36"/>
    </row>
    <row r="240" spans="1:26" ht="12.75" customHeight="1" x14ac:dyDescent="0.3">
      <c r="A240" s="36"/>
      <c r="B240" s="36"/>
      <c r="C240" s="40"/>
      <c r="D240" s="36"/>
      <c r="E240" s="36"/>
      <c r="F240" s="36"/>
      <c r="G240" s="36"/>
      <c r="H240" s="36"/>
      <c r="I240" s="36"/>
      <c r="J240" s="36"/>
      <c r="K240" s="41"/>
      <c r="L240" s="36"/>
      <c r="M240" s="36"/>
      <c r="N240" s="36"/>
      <c r="O240" s="36"/>
      <c r="P240" s="36"/>
      <c r="Q240" s="36"/>
      <c r="R240" s="36"/>
      <c r="S240" s="36"/>
      <c r="T240" s="36"/>
      <c r="U240" s="36"/>
      <c r="V240" s="36"/>
      <c r="W240" s="36"/>
      <c r="X240" s="36"/>
      <c r="Y240" s="36"/>
      <c r="Z240" s="36"/>
    </row>
    <row r="241" spans="1:26" ht="12.75" customHeight="1" x14ac:dyDescent="0.3">
      <c r="A241" s="36"/>
      <c r="B241" s="36"/>
      <c r="C241" s="40"/>
      <c r="D241" s="36"/>
      <c r="E241" s="36"/>
      <c r="F241" s="36"/>
      <c r="G241" s="36"/>
      <c r="H241" s="36"/>
      <c r="I241" s="36"/>
      <c r="J241" s="36"/>
      <c r="K241" s="41"/>
      <c r="L241" s="36"/>
      <c r="M241" s="36"/>
      <c r="N241" s="36"/>
      <c r="O241" s="36"/>
      <c r="P241" s="36"/>
      <c r="Q241" s="36"/>
      <c r="R241" s="36"/>
      <c r="S241" s="36"/>
      <c r="T241" s="36"/>
      <c r="U241" s="36"/>
      <c r="V241" s="36"/>
      <c r="W241" s="36"/>
      <c r="X241" s="36"/>
      <c r="Y241" s="36"/>
      <c r="Z241" s="36"/>
    </row>
    <row r="242" spans="1:26" ht="12.75" customHeight="1" x14ac:dyDescent="0.3">
      <c r="A242" s="36"/>
      <c r="B242" s="36"/>
      <c r="C242" s="40"/>
      <c r="D242" s="36"/>
      <c r="E242" s="36"/>
      <c r="F242" s="36"/>
      <c r="G242" s="36"/>
      <c r="H242" s="36"/>
      <c r="I242" s="36"/>
      <c r="J242" s="36"/>
      <c r="K242" s="41"/>
      <c r="L242" s="36"/>
      <c r="M242" s="36"/>
      <c r="N242" s="36"/>
      <c r="O242" s="36"/>
      <c r="P242" s="36"/>
      <c r="Q242" s="36"/>
      <c r="R242" s="36"/>
      <c r="S242" s="36"/>
      <c r="T242" s="36"/>
      <c r="U242" s="36"/>
      <c r="V242" s="36"/>
      <c r="W242" s="36"/>
      <c r="X242" s="36"/>
      <c r="Y242" s="36"/>
      <c r="Z242" s="36"/>
    </row>
    <row r="243" spans="1:26" ht="12.75" customHeight="1" x14ac:dyDescent="0.3">
      <c r="A243" s="36"/>
      <c r="B243" s="36"/>
      <c r="C243" s="40"/>
      <c r="D243" s="36"/>
      <c r="E243" s="36"/>
      <c r="F243" s="36"/>
      <c r="G243" s="36"/>
      <c r="H243" s="36"/>
      <c r="I243" s="36"/>
      <c r="J243" s="36"/>
      <c r="K243" s="41"/>
      <c r="L243" s="36"/>
      <c r="M243" s="36"/>
      <c r="N243" s="36"/>
      <c r="O243" s="36"/>
      <c r="P243" s="36"/>
      <c r="Q243" s="36"/>
      <c r="R243" s="36"/>
      <c r="S243" s="36"/>
      <c r="T243" s="36"/>
      <c r="U243" s="36"/>
      <c r="V243" s="36"/>
      <c r="W243" s="36"/>
      <c r="X243" s="36"/>
      <c r="Y243" s="36"/>
      <c r="Z243" s="36"/>
    </row>
    <row r="244" spans="1:26" ht="12.75" customHeight="1" x14ac:dyDescent="0.3">
      <c r="A244" s="36"/>
      <c r="B244" s="36"/>
      <c r="C244" s="40"/>
      <c r="D244" s="36"/>
      <c r="E244" s="36"/>
      <c r="F244" s="36"/>
      <c r="G244" s="36"/>
      <c r="H244" s="36"/>
      <c r="I244" s="36"/>
      <c r="J244" s="36"/>
      <c r="K244" s="41"/>
      <c r="L244" s="36"/>
      <c r="M244" s="36"/>
      <c r="N244" s="36"/>
      <c r="O244" s="36"/>
      <c r="P244" s="36"/>
      <c r="Q244" s="36"/>
      <c r="R244" s="36"/>
      <c r="S244" s="36"/>
      <c r="T244" s="36"/>
      <c r="U244" s="36"/>
      <c r="V244" s="36"/>
      <c r="W244" s="36"/>
      <c r="X244" s="36"/>
      <c r="Y244" s="36"/>
      <c r="Z244" s="36"/>
    </row>
    <row r="245" spans="1:26" ht="12.75" customHeight="1" x14ac:dyDescent="0.3">
      <c r="A245" s="36"/>
      <c r="B245" s="36"/>
      <c r="C245" s="40"/>
      <c r="D245" s="36"/>
      <c r="E245" s="36"/>
      <c r="F245" s="36"/>
      <c r="G245" s="36"/>
      <c r="H245" s="36"/>
      <c r="I245" s="36"/>
      <c r="J245" s="36"/>
      <c r="K245" s="41"/>
      <c r="L245" s="36"/>
      <c r="M245" s="36"/>
      <c r="N245" s="36"/>
      <c r="O245" s="36"/>
      <c r="P245" s="36"/>
      <c r="Q245" s="36"/>
      <c r="R245" s="36"/>
      <c r="S245" s="36"/>
      <c r="T245" s="36"/>
      <c r="U245" s="36"/>
      <c r="V245" s="36"/>
      <c r="W245" s="36"/>
      <c r="X245" s="36"/>
      <c r="Y245" s="36"/>
      <c r="Z245" s="36"/>
    </row>
    <row r="246" spans="1:26" ht="12.75" customHeight="1" x14ac:dyDescent="0.3">
      <c r="A246" s="36"/>
      <c r="B246" s="36"/>
      <c r="C246" s="40"/>
      <c r="D246" s="36"/>
      <c r="E246" s="36"/>
      <c r="F246" s="36"/>
      <c r="G246" s="36"/>
      <c r="H246" s="36"/>
      <c r="I246" s="36"/>
      <c r="J246" s="36"/>
      <c r="K246" s="41"/>
      <c r="L246" s="36"/>
      <c r="M246" s="36"/>
      <c r="N246" s="36"/>
      <c r="O246" s="36"/>
      <c r="P246" s="36"/>
      <c r="Q246" s="36"/>
      <c r="R246" s="36"/>
      <c r="S246" s="36"/>
      <c r="T246" s="36"/>
      <c r="U246" s="36"/>
      <c r="V246" s="36"/>
      <c r="W246" s="36"/>
      <c r="X246" s="36"/>
      <c r="Y246" s="36"/>
      <c r="Z246" s="36"/>
    </row>
    <row r="247" spans="1:26" ht="12.75" customHeight="1" x14ac:dyDescent="0.3">
      <c r="A247" s="36"/>
      <c r="B247" s="36"/>
      <c r="C247" s="40"/>
      <c r="D247" s="36"/>
      <c r="E247" s="36"/>
      <c r="F247" s="36"/>
      <c r="G247" s="36"/>
      <c r="H247" s="36"/>
      <c r="I247" s="36"/>
      <c r="J247" s="36"/>
      <c r="K247" s="41"/>
      <c r="L247" s="36"/>
      <c r="M247" s="36"/>
      <c r="N247" s="36"/>
      <c r="O247" s="36"/>
      <c r="P247" s="36"/>
      <c r="Q247" s="36"/>
      <c r="R247" s="36"/>
      <c r="S247" s="36"/>
      <c r="T247" s="36"/>
      <c r="U247" s="36"/>
      <c r="V247" s="36"/>
      <c r="W247" s="36"/>
      <c r="X247" s="36"/>
      <c r="Y247" s="36"/>
      <c r="Z247" s="36"/>
    </row>
    <row r="248" spans="1:26" ht="12.75" customHeight="1" x14ac:dyDescent="0.3">
      <c r="A248" s="36"/>
      <c r="B248" s="36"/>
      <c r="C248" s="40"/>
      <c r="D248" s="36"/>
      <c r="E248" s="36"/>
      <c r="F248" s="36"/>
      <c r="G248" s="36"/>
      <c r="H248" s="36"/>
      <c r="I248" s="36"/>
      <c r="J248" s="36"/>
      <c r="K248" s="41"/>
      <c r="L248" s="36"/>
      <c r="M248" s="36"/>
      <c r="N248" s="36"/>
      <c r="O248" s="36"/>
      <c r="P248" s="36"/>
      <c r="Q248" s="36"/>
      <c r="R248" s="36"/>
      <c r="S248" s="36"/>
      <c r="T248" s="36"/>
      <c r="U248" s="36"/>
      <c r="V248" s="36"/>
      <c r="W248" s="36"/>
      <c r="X248" s="36"/>
      <c r="Y248" s="36"/>
      <c r="Z248" s="36"/>
    </row>
    <row r="249" spans="1:26" ht="12.75" customHeight="1" x14ac:dyDescent="0.3">
      <c r="A249" s="36"/>
      <c r="B249" s="36"/>
      <c r="C249" s="40"/>
      <c r="D249" s="36"/>
      <c r="E249" s="36"/>
      <c r="F249" s="36"/>
      <c r="G249" s="36"/>
      <c r="H249" s="36"/>
      <c r="I249" s="36"/>
      <c r="J249" s="36"/>
      <c r="K249" s="41"/>
      <c r="L249" s="36"/>
      <c r="M249" s="36"/>
      <c r="N249" s="36"/>
      <c r="O249" s="36"/>
      <c r="P249" s="36"/>
      <c r="Q249" s="36"/>
      <c r="R249" s="36"/>
      <c r="S249" s="36"/>
      <c r="T249" s="36"/>
      <c r="U249" s="36"/>
      <c r="V249" s="36"/>
      <c r="W249" s="36"/>
      <c r="X249" s="36"/>
      <c r="Y249" s="36"/>
      <c r="Z249" s="36"/>
    </row>
    <row r="250" spans="1:26" ht="12.75" customHeight="1" x14ac:dyDescent="0.3">
      <c r="A250" s="36"/>
      <c r="B250" s="36"/>
      <c r="C250" s="40"/>
      <c r="D250" s="36"/>
      <c r="E250" s="36"/>
      <c r="F250" s="36"/>
      <c r="G250" s="36"/>
      <c r="H250" s="36"/>
      <c r="I250" s="36"/>
      <c r="J250" s="36"/>
      <c r="K250" s="41"/>
      <c r="L250" s="36"/>
      <c r="M250" s="36"/>
      <c r="N250" s="36"/>
      <c r="O250" s="36"/>
      <c r="P250" s="36"/>
      <c r="Q250" s="36"/>
      <c r="R250" s="36"/>
      <c r="S250" s="36"/>
      <c r="T250" s="36"/>
      <c r="U250" s="36"/>
      <c r="V250" s="36"/>
      <c r="W250" s="36"/>
      <c r="X250" s="36"/>
      <c r="Y250" s="36"/>
      <c r="Z250" s="36"/>
    </row>
    <row r="251" spans="1:26" ht="12.75" customHeight="1" x14ac:dyDescent="0.3">
      <c r="A251" s="36"/>
      <c r="B251" s="36"/>
      <c r="C251" s="40"/>
      <c r="D251" s="36"/>
      <c r="E251" s="36"/>
      <c r="F251" s="36"/>
      <c r="G251" s="36"/>
      <c r="H251" s="36"/>
      <c r="I251" s="36"/>
      <c r="J251" s="36"/>
      <c r="K251" s="41"/>
      <c r="L251" s="36"/>
      <c r="M251" s="36"/>
      <c r="N251" s="36"/>
      <c r="O251" s="36"/>
      <c r="P251" s="36"/>
      <c r="Q251" s="36"/>
      <c r="R251" s="36"/>
      <c r="S251" s="36"/>
      <c r="T251" s="36"/>
      <c r="U251" s="36"/>
      <c r="V251" s="36"/>
      <c r="W251" s="36"/>
      <c r="X251" s="36"/>
      <c r="Y251" s="36"/>
      <c r="Z251" s="36"/>
    </row>
    <row r="252" spans="1:26" ht="12.75" customHeight="1" x14ac:dyDescent="0.3">
      <c r="A252" s="36"/>
      <c r="B252" s="36"/>
      <c r="C252" s="40"/>
      <c r="D252" s="36"/>
      <c r="E252" s="36"/>
      <c r="F252" s="36"/>
      <c r="G252" s="36"/>
      <c r="H252" s="36"/>
      <c r="I252" s="36"/>
      <c r="J252" s="36"/>
      <c r="K252" s="41"/>
      <c r="L252" s="36"/>
      <c r="M252" s="36"/>
      <c r="N252" s="36"/>
      <c r="O252" s="36"/>
      <c r="P252" s="36"/>
      <c r="Q252" s="36"/>
      <c r="R252" s="36"/>
      <c r="S252" s="36"/>
      <c r="T252" s="36"/>
      <c r="U252" s="36"/>
      <c r="V252" s="36"/>
      <c r="W252" s="36"/>
      <c r="X252" s="36"/>
      <c r="Y252" s="36"/>
      <c r="Z252" s="36"/>
    </row>
    <row r="253" spans="1:26" ht="12.75" customHeight="1" x14ac:dyDescent="0.3">
      <c r="A253" s="36"/>
      <c r="B253" s="36"/>
      <c r="C253" s="40"/>
      <c r="D253" s="36"/>
      <c r="E253" s="36"/>
      <c r="F253" s="36"/>
      <c r="G253" s="36"/>
      <c r="H253" s="36"/>
      <c r="I253" s="36"/>
      <c r="J253" s="36"/>
      <c r="K253" s="41"/>
      <c r="L253" s="36"/>
      <c r="M253" s="36"/>
      <c r="N253" s="36"/>
      <c r="O253" s="36"/>
      <c r="P253" s="36"/>
      <c r="Q253" s="36"/>
      <c r="R253" s="36"/>
      <c r="S253" s="36"/>
      <c r="T253" s="36"/>
      <c r="U253" s="36"/>
      <c r="V253" s="36"/>
      <c r="W253" s="36"/>
      <c r="X253" s="36"/>
      <c r="Y253" s="36"/>
      <c r="Z253" s="36"/>
    </row>
    <row r="254" spans="1:26" ht="12.75" customHeight="1" x14ac:dyDescent="0.3">
      <c r="A254" s="36"/>
      <c r="B254" s="36"/>
      <c r="C254" s="40"/>
      <c r="D254" s="36"/>
      <c r="E254" s="36"/>
      <c r="F254" s="36"/>
      <c r="G254" s="36"/>
      <c r="H254" s="36"/>
      <c r="I254" s="36"/>
      <c r="J254" s="36"/>
      <c r="K254" s="41"/>
      <c r="L254" s="36"/>
      <c r="M254" s="36"/>
      <c r="N254" s="36"/>
      <c r="O254" s="36"/>
      <c r="P254" s="36"/>
      <c r="Q254" s="36"/>
      <c r="R254" s="36"/>
      <c r="S254" s="36"/>
      <c r="T254" s="36"/>
      <c r="U254" s="36"/>
      <c r="V254" s="36"/>
      <c r="W254" s="36"/>
      <c r="X254" s="36"/>
      <c r="Y254" s="36"/>
      <c r="Z254" s="36"/>
    </row>
    <row r="255" spans="1:26" ht="12.75" customHeight="1" x14ac:dyDescent="0.3">
      <c r="A255" s="36"/>
      <c r="B255" s="36"/>
      <c r="C255" s="40"/>
      <c r="D255" s="36"/>
      <c r="E255" s="36"/>
      <c r="F255" s="36"/>
      <c r="G255" s="36"/>
      <c r="H255" s="36"/>
      <c r="I255" s="36"/>
      <c r="J255" s="36"/>
      <c r="K255" s="41"/>
      <c r="L255" s="36"/>
      <c r="M255" s="36"/>
      <c r="N255" s="36"/>
      <c r="O255" s="36"/>
      <c r="P255" s="36"/>
      <c r="Q255" s="36"/>
      <c r="R255" s="36"/>
      <c r="S255" s="36"/>
      <c r="T255" s="36"/>
      <c r="U255" s="36"/>
      <c r="V255" s="36"/>
      <c r="W255" s="36"/>
      <c r="X255" s="36"/>
      <c r="Y255" s="36"/>
      <c r="Z255" s="36"/>
    </row>
    <row r="256" spans="1:26" ht="12.75" customHeight="1" x14ac:dyDescent="0.3">
      <c r="A256" s="36"/>
      <c r="B256" s="36"/>
      <c r="C256" s="40"/>
      <c r="D256" s="36"/>
      <c r="E256" s="36"/>
      <c r="F256" s="36"/>
      <c r="G256" s="36"/>
      <c r="H256" s="36"/>
      <c r="I256" s="36"/>
      <c r="J256" s="36"/>
      <c r="K256" s="41"/>
      <c r="L256" s="36"/>
      <c r="M256" s="36"/>
      <c r="N256" s="36"/>
      <c r="O256" s="36"/>
      <c r="P256" s="36"/>
      <c r="Q256" s="36"/>
      <c r="R256" s="36"/>
      <c r="S256" s="36"/>
      <c r="T256" s="36"/>
      <c r="U256" s="36"/>
      <c r="V256" s="36"/>
      <c r="W256" s="36"/>
      <c r="X256" s="36"/>
      <c r="Y256" s="36"/>
      <c r="Z256" s="36"/>
    </row>
    <row r="257" spans="1:26" ht="12.75" customHeight="1" x14ac:dyDescent="0.3">
      <c r="A257" s="36"/>
      <c r="B257" s="36"/>
      <c r="C257" s="40"/>
      <c r="D257" s="36"/>
      <c r="E257" s="36"/>
      <c r="F257" s="36"/>
      <c r="G257" s="36"/>
      <c r="H257" s="36"/>
      <c r="I257" s="36"/>
      <c r="J257" s="36"/>
      <c r="K257" s="41"/>
      <c r="L257" s="36"/>
      <c r="M257" s="36"/>
      <c r="N257" s="36"/>
      <c r="O257" s="36"/>
      <c r="P257" s="36"/>
      <c r="Q257" s="36"/>
      <c r="R257" s="36"/>
      <c r="S257" s="36"/>
      <c r="T257" s="36"/>
      <c r="U257" s="36"/>
      <c r="V257" s="36"/>
      <c r="W257" s="36"/>
      <c r="X257" s="36"/>
      <c r="Y257" s="36"/>
      <c r="Z257" s="36"/>
    </row>
    <row r="258" spans="1:26" ht="12.75" customHeight="1" x14ac:dyDescent="0.3">
      <c r="A258" s="36"/>
      <c r="B258" s="36"/>
      <c r="C258" s="40"/>
      <c r="D258" s="36"/>
      <c r="E258" s="36"/>
      <c r="F258" s="36"/>
      <c r="G258" s="36"/>
      <c r="H258" s="36"/>
      <c r="I258" s="36"/>
      <c r="J258" s="36"/>
      <c r="K258" s="41"/>
      <c r="L258" s="36"/>
      <c r="M258" s="36"/>
      <c r="N258" s="36"/>
      <c r="O258" s="36"/>
      <c r="P258" s="36"/>
      <c r="Q258" s="36"/>
      <c r="R258" s="36"/>
      <c r="S258" s="36"/>
      <c r="T258" s="36"/>
      <c r="U258" s="36"/>
      <c r="V258" s="36"/>
      <c r="W258" s="36"/>
      <c r="X258" s="36"/>
      <c r="Y258" s="36"/>
      <c r="Z258" s="36"/>
    </row>
    <row r="259" spans="1:26" ht="12.75" customHeight="1" x14ac:dyDescent="0.3">
      <c r="A259" s="36"/>
      <c r="B259" s="36"/>
      <c r="C259" s="40"/>
      <c r="D259" s="36"/>
      <c r="E259" s="36"/>
      <c r="F259" s="36"/>
      <c r="G259" s="36"/>
      <c r="H259" s="36"/>
      <c r="I259" s="36"/>
      <c r="J259" s="36"/>
      <c r="K259" s="41"/>
      <c r="L259" s="36"/>
      <c r="M259" s="36"/>
      <c r="N259" s="36"/>
      <c r="O259" s="36"/>
      <c r="P259" s="36"/>
      <c r="Q259" s="36"/>
      <c r="R259" s="36"/>
      <c r="S259" s="36"/>
      <c r="T259" s="36"/>
      <c r="U259" s="36"/>
      <c r="V259" s="36"/>
      <c r="W259" s="36"/>
      <c r="X259" s="36"/>
      <c r="Y259" s="36"/>
      <c r="Z259" s="36"/>
    </row>
    <row r="260" spans="1:26" ht="12.75" customHeight="1" x14ac:dyDescent="0.3">
      <c r="A260" s="36"/>
      <c r="B260" s="36"/>
      <c r="C260" s="40"/>
      <c r="D260" s="36"/>
      <c r="E260" s="36"/>
      <c r="F260" s="36"/>
      <c r="G260" s="36"/>
      <c r="H260" s="36"/>
      <c r="I260" s="36"/>
      <c r="J260" s="36"/>
      <c r="K260" s="41"/>
      <c r="L260" s="36"/>
      <c r="M260" s="36"/>
      <c r="N260" s="36"/>
      <c r="O260" s="36"/>
      <c r="P260" s="36"/>
      <c r="Q260" s="36"/>
      <c r="R260" s="36"/>
      <c r="S260" s="36"/>
      <c r="T260" s="36"/>
      <c r="U260" s="36"/>
      <c r="V260" s="36"/>
      <c r="W260" s="36"/>
      <c r="X260" s="36"/>
      <c r="Y260" s="36"/>
      <c r="Z260" s="36"/>
    </row>
    <row r="261" spans="1:26" ht="12.75" customHeight="1" x14ac:dyDescent="0.3">
      <c r="A261" s="36"/>
      <c r="B261" s="36"/>
      <c r="C261" s="40"/>
      <c r="D261" s="36"/>
      <c r="E261" s="36"/>
      <c r="F261" s="36"/>
      <c r="G261" s="36"/>
      <c r="H261" s="36"/>
      <c r="I261" s="36"/>
      <c r="J261" s="36"/>
      <c r="K261" s="41"/>
      <c r="L261" s="36"/>
      <c r="M261" s="36"/>
      <c r="N261" s="36"/>
      <c r="O261" s="36"/>
      <c r="P261" s="36"/>
      <c r="Q261" s="36"/>
      <c r="R261" s="36"/>
      <c r="S261" s="36"/>
      <c r="T261" s="36"/>
      <c r="U261" s="36"/>
      <c r="V261" s="36"/>
      <c r="W261" s="36"/>
      <c r="X261" s="36"/>
      <c r="Y261" s="36"/>
      <c r="Z261" s="36"/>
    </row>
    <row r="262" spans="1:26" ht="12.75" customHeight="1" x14ac:dyDescent="0.3">
      <c r="A262" s="36"/>
      <c r="B262" s="36"/>
      <c r="C262" s="40"/>
      <c r="D262" s="36"/>
      <c r="E262" s="36"/>
      <c r="F262" s="36"/>
      <c r="G262" s="36"/>
      <c r="H262" s="36"/>
      <c r="I262" s="36"/>
      <c r="J262" s="36"/>
      <c r="K262" s="41"/>
      <c r="L262" s="36"/>
      <c r="M262" s="36"/>
      <c r="N262" s="36"/>
      <c r="O262" s="36"/>
      <c r="P262" s="36"/>
      <c r="Q262" s="36"/>
      <c r="R262" s="36"/>
      <c r="S262" s="36"/>
      <c r="T262" s="36"/>
      <c r="U262" s="36"/>
      <c r="V262" s="36"/>
      <c r="W262" s="36"/>
      <c r="X262" s="36"/>
      <c r="Y262" s="36"/>
      <c r="Z262" s="36"/>
    </row>
    <row r="263" spans="1:26" ht="12.75" customHeight="1" x14ac:dyDescent="0.3">
      <c r="A263" s="36"/>
      <c r="B263" s="36"/>
      <c r="C263" s="40"/>
      <c r="D263" s="36"/>
      <c r="E263" s="36"/>
      <c r="F263" s="36"/>
      <c r="G263" s="36"/>
      <c r="H263" s="36"/>
      <c r="I263" s="36"/>
      <c r="J263" s="36"/>
      <c r="K263" s="41"/>
      <c r="L263" s="36"/>
      <c r="M263" s="36"/>
      <c r="N263" s="36"/>
      <c r="O263" s="36"/>
      <c r="P263" s="36"/>
      <c r="Q263" s="36"/>
      <c r="R263" s="36"/>
      <c r="S263" s="36"/>
      <c r="T263" s="36"/>
      <c r="U263" s="36"/>
      <c r="V263" s="36"/>
      <c r="W263" s="36"/>
      <c r="X263" s="36"/>
      <c r="Y263" s="36"/>
      <c r="Z263" s="36"/>
    </row>
    <row r="264" spans="1:26" ht="12.75" customHeight="1" x14ac:dyDescent="0.3">
      <c r="A264" s="36"/>
      <c r="B264" s="36"/>
      <c r="C264" s="40"/>
      <c r="D264" s="36"/>
      <c r="E264" s="36"/>
      <c r="F264" s="36"/>
      <c r="G264" s="36"/>
      <c r="H264" s="36"/>
      <c r="I264" s="36"/>
      <c r="J264" s="36"/>
      <c r="K264" s="41"/>
      <c r="L264" s="36"/>
      <c r="M264" s="36"/>
      <c r="N264" s="36"/>
      <c r="O264" s="36"/>
      <c r="P264" s="36"/>
      <c r="Q264" s="36"/>
      <c r="R264" s="36"/>
      <c r="S264" s="36"/>
      <c r="T264" s="36"/>
      <c r="U264" s="36"/>
      <c r="V264" s="36"/>
      <c r="W264" s="36"/>
      <c r="X264" s="36"/>
      <c r="Y264" s="36"/>
      <c r="Z264" s="36"/>
    </row>
    <row r="265" spans="1:26" ht="12.75" customHeight="1" x14ac:dyDescent="0.3">
      <c r="A265" s="36"/>
      <c r="B265" s="36"/>
      <c r="C265" s="40"/>
      <c r="D265" s="36"/>
      <c r="E265" s="36"/>
      <c r="F265" s="36"/>
      <c r="G265" s="36"/>
      <c r="H265" s="36"/>
      <c r="I265" s="36"/>
      <c r="J265" s="36"/>
      <c r="K265" s="41"/>
      <c r="L265" s="36"/>
      <c r="M265" s="36"/>
      <c r="N265" s="36"/>
      <c r="O265" s="36"/>
      <c r="P265" s="36"/>
      <c r="Q265" s="36"/>
      <c r="R265" s="36"/>
      <c r="S265" s="36"/>
      <c r="T265" s="36"/>
      <c r="U265" s="36"/>
      <c r="V265" s="36"/>
      <c r="W265" s="36"/>
      <c r="X265" s="36"/>
      <c r="Y265" s="36"/>
      <c r="Z265" s="36"/>
    </row>
    <row r="266" spans="1:26" ht="12.75" customHeight="1" x14ac:dyDescent="0.3">
      <c r="A266" s="36"/>
      <c r="B266" s="36"/>
      <c r="C266" s="40"/>
      <c r="D266" s="36"/>
      <c r="E266" s="36"/>
      <c r="F266" s="36"/>
      <c r="G266" s="36"/>
      <c r="H266" s="36"/>
      <c r="I266" s="36"/>
      <c r="J266" s="36"/>
      <c r="K266" s="41"/>
      <c r="L266" s="36"/>
      <c r="M266" s="36"/>
      <c r="N266" s="36"/>
      <c r="O266" s="36"/>
      <c r="P266" s="36"/>
      <c r="Q266" s="36"/>
      <c r="R266" s="36"/>
      <c r="S266" s="36"/>
      <c r="T266" s="36"/>
      <c r="U266" s="36"/>
      <c r="V266" s="36"/>
      <c r="W266" s="36"/>
      <c r="X266" s="36"/>
      <c r="Y266" s="36"/>
      <c r="Z266" s="36"/>
    </row>
    <row r="267" spans="1:26" ht="12.75" customHeight="1" x14ac:dyDescent="0.3">
      <c r="A267" s="36"/>
      <c r="B267" s="36"/>
      <c r="C267" s="40"/>
      <c r="D267" s="36"/>
      <c r="E267" s="36"/>
      <c r="F267" s="36"/>
      <c r="G267" s="36"/>
      <c r="H267" s="36"/>
      <c r="I267" s="36"/>
      <c r="J267" s="36"/>
      <c r="K267" s="41"/>
      <c r="L267" s="36"/>
      <c r="M267" s="36"/>
      <c r="N267" s="36"/>
      <c r="O267" s="36"/>
      <c r="P267" s="36"/>
      <c r="Q267" s="36"/>
      <c r="R267" s="36"/>
      <c r="S267" s="36"/>
      <c r="T267" s="36"/>
      <c r="U267" s="36"/>
      <c r="V267" s="36"/>
      <c r="W267" s="36"/>
      <c r="X267" s="36"/>
      <c r="Y267" s="36"/>
      <c r="Z267" s="36"/>
    </row>
    <row r="268" spans="1:26" ht="12.75" customHeight="1" x14ac:dyDescent="0.3">
      <c r="A268" s="36"/>
      <c r="B268" s="36"/>
      <c r="C268" s="40"/>
      <c r="D268" s="36"/>
      <c r="E268" s="36"/>
      <c r="F268" s="36"/>
      <c r="G268" s="36"/>
      <c r="H268" s="36"/>
      <c r="I268" s="36"/>
      <c r="J268" s="36"/>
      <c r="K268" s="41"/>
      <c r="L268" s="36"/>
      <c r="M268" s="36"/>
      <c r="N268" s="36"/>
      <c r="O268" s="36"/>
      <c r="P268" s="36"/>
      <c r="Q268" s="36"/>
      <c r="R268" s="36"/>
      <c r="S268" s="36"/>
      <c r="T268" s="36"/>
      <c r="U268" s="36"/>
      <c r="V268" s="36"/>
      <c r="W268" s="36"/>
      <c r="X268" s="36"/>
      <c r="Y268" s="36"/>
      <c r="Z268" s="36"/>
    </row>
    <row r="269" spans="1:26" ht="12.75" customHeight="1" x14ac:dyDescent="0.3">
      <c r="A269" s="36"/>
      <c r="B269" s="36"/>
      <c r="C269" s="40"/>
      <c r="D269" s="36"/>
      <c r="E269" s="36"/>
      <c r="F269" s="36"/>
      <c r="G269" s="36"/>
      <c r="H269" s="36"/>
      <c r="I269" s="36"/>
      <c r="J269" s="36"/>
      <c r="K269" s="41"/>
      <c r="L269" s="36"/>
      <c r="M269" s="36"/>
      <c r="N269" s="36"/>
      <c r="O269" s="36"/>
      <c r="P269" s="36"/>
      <c r="Q269" s="36"/>
      <c r="R269" s="36"/>
      <c r="S269" s="36"/>
      <c r="T269" s="36"/>
      <c r="U269" s="36"/>
      <c r="V269" s="36"/>
      <c r="W269" s="36"/>
      <c r="X269" s="36"/>
      <c r="Y269" s="36"/>
      <c r="Z269" s="36"/>
    </row>
    <row r="270" spans="1:26" ht="12.75" customHeight="1" x14ac:dyDescent="0.3">
      <c r="A270" s="36"/>
      <c r="B270" s="36"/>
      <c r="C270" s="40"/>
      <c r="D270" s="36"/>
      <c r="E270" s="36"/>
      <c r="F270" s="36"/>
      <c r="G270" s="36"/>
      <c r="H270" s="36"/>
      <c r="I270" s="36"/>
      <c r="J270" s="36"/>
      <c r="K270" s="41"/>
      <c r="L270" s="36"/>
      <c r="M270" s="36"/>
      <c r="N270" s="36"/>
      <c r="O270" s="36"/>
      <c r="P270" s="36"/>
      <c r="Q270" s="36"/>
      <c r="R270" s="36"/>
      <c r="S270" s="36"/>
      <c r="T270" s="36"/>
      <c r="U270" s="36"/>
      <c r="V270" s="36"/>
      <c r="W270" s="36"/>
      <c r="X270" s="36"/>
      <c r="Y270" s="36"/>
      <c r="Z270" s="36"/>
    </row>
    <row r="271" spans="1:26" ht="12.75" customHeight="1" x14ac:dyDescent="0.3">
      <c r="A271" s="36"/>
      <c r="B271" s="36"/>
      <c r="C271" s="40"/>
      <c r="D271" s="36"/>
      <c r="E271" s="36"/>
      <c r="F271" s="36"/>
      <c r="G271" s="36"/>
      <c r="H271" s="36"/>
      <c r="I271" s="36"/>
      <c r="J271" s="36"/>
      <c r="K271" s="41"/>
      <c r="L271" s="36"/>
      <c r="M271" s="36"/>
      <c r="N271" s="36"/>
      <c r="O271" s="36"/>
      <c r="P271" s="36"/>
      <c r="Q271" s="36"/>
      <c r="R271" s="36"/>
      <c r="S271" s="36"/>
      <c r="T271" s="36"/>
      <c r="U271" s="36"/>
      <c r="V271" s="36"/>
      <c r="W271" s="36"/>
      <c r="X271" s="36"/>
      <c r="Y271" s="36"/>
      <c r="Z271" s="36"/>
    </row>
    <row r="272" spans="1:26" ht="12.75" customHeight="1" x14ac:dyDescent="0.3">
      <c r="A272" s="36"/>
      <c r="B272" s="36"/>
      <c r="C272" s="40"/>
      <c r="D272" s="36"/>
      <c r="E272" s="36"/>
      <c r="F272" s="36"/>
      <c r="G272" s="36"/>
      <c r="H272" s="36"/>
      <c r="I272" s="36"/>
      <c r="J272" s="36"/>
      <c r="K272" s="41"/>
      <c r="L272" s="36"/>
      <c r="M272" s="36"/>
      <c r="N272" s="36"/>
      <c r="O272" s="36"/>
      <c r="P272" s="36"/>
      <c r="Q272" s="36"/>
      <c r="R272" s="36"/>
      <c r="S272" s="36"/>
      <c r="T272" s="36"/>
      <c r="U272" s="36"/>
      <c r="V272" s="36"/>
      <c r="W272" s="36"/>
      <c r="X272" s="36"/>
      <c r="Y272" s="36"/>
      <c r="Z272" s="36"/>
    </row>
    <row r="273" spans="1:26" ht="12.75" customHeight="1" x14ac:dyDescent="0.3">
      <c r="A273" s="36"/>
      <c r="B273" s="36"/>
      <c r="C273" s="40"/>
      <c r="D273" s="36"/>
      <c r="E273" s="36"/>
      <c r="F273" s="36"/>
      <c r="G273" s="36"/>
      <c r="H273" s="36"/>
      <c r="I273" s="36"/>
      <c r="J273" s="36"/>
      <c r="K273" s="41"/>
      <c r="L273" s="36"/>
      <c r="M273" s="36"/>
      <c r="N273" s="36"/>
      <c r="O273" s="36"/>
      <c r="P273" s="36"/>
      <c r="Q273" s="36"/>
      <c r="R273" s="36"/>
      <c r="S273" s="36"/>
      <c r="T273" s="36"/>
      <c r="U273" s="36"/>
      <c r="V273" s="36"/>
      <c r="W273" s="36"/>
      <c r="X273" s="36"/>
      <c r="Y273" s="36"/>
      <c r="Z273" s="36"/>
    </row>
    <row r="274" spans="1:26" ht="12.75" customHeight="1" x14ac:dyDescent="0.3">
      <c r="A274" s="36"/>
      <c r="B274" s="36"/>
      <c r="C274" s="40"/>
      <c r="D274" s="36"/>
      <c r="E274" s="36"/>
      <c r="F274" s="36"/>
      <c r="G274" s="36"/>
      <c r="H274" s="36"/>
      <c r="I274" s="36"/>
      <c r="J274" s="36"/>
      <c r="K274" s="41"/>
      <c r="L274" s="36"/>
      <c r="M274" s="36"/>
      <c r="N274" s="36"/>
      <c r="O274" s="36"/>
      <c r="P274" s="36"/>
      <c r="Q274" s="36"/>
      <c r="R274" s="36"/>
      <c r="S274" s="36"/>
      <c r="T274" s="36"/>
      <c r="U274" s="36"/>
      <c r="V274" s="36"/>
      <c r="W274" s="36"/>
      <c r="X274" s="36"/>
      <c r="Y274" s="36"/>
      <c r="Z274" s="36"/>
    </row>
    <row r="275" spans="1:26" ht="12.75" customHeight="1" x14ac:dyDescent="0.3">
      <c r="A275" s="36"/>
      <c r="B275" s="36"/>
      <c r="C275" s="40"/>
      <c r="D275" s="36"/>
      <c r="E275" s="36"/>
      <c r="F275" s="36"/>
      <c r="G275" s="36"/>
      <c r="H275" s="36"/>
      <c r="I275" s="36"/>
      <c r="J275" s="36"/>
      <c r="K275" s="41"/>
      <c r="L275" s="36"/>
      <c r="M275" s="36"/>
      <c r="N275" s="36"/>
      <c r="O275" s="36"/>
      <c r="P275" s="36"/>
      <c r="Q275" s="36"/>
      <c r="R275" s="36"/>
      <c r="S275" s="36"/>
      <c r="T275" s="36"/>
      <c r="U275" s="36"/>
      <c r="V275" s="36"/>
      <c r="W275" s="36"/>
      <c r="X275" s="36"/>
      <c r="Y275" s="36"/>
      <c r="Z275" s="36"/>
    </row>
    <row r="276" spans="1:26" ht="12.75" customHeight="1" x14ac:dyDescent="0.3">
      <c r="A276" s="36"/>
      <c r="B276" s="36"/>
      <c r="C276" s="40"/>
      <c r="D276" s="36"/>
      <c r="E276" s="36"/>
      <c r="F276" s="36"/>
      <c r="G276" s="36"/>
      <c r="H276" s="36"/>
      <c r="I276" s="36"/>
      <c r="J276" s="36"/>
      <c r="K276" s="41"/>
      <c r="L276" s="36"/>
      <c r="M276" s="36"/>
      <c r="N276" s="36"/>
      <c r="O276" s="36"/>
      <c r="P276" s="36"/>
      <c r="Q276" s="36"/>
      <c r="R276" s="36"/>
      <c r="S276" s="36"/>
      <c r="T276" s="36"/>
      <c r="U276" s="36"/>
      <c r="V276" s="36"/>
      <c r="W276" s="36"/>
      <c r="X276" s="36"/>
      <c r="Y276" s="36"/>
      <c r="Z276" s="36"/>
    </row>
    <row r="277" spans="1:26" ht="12.75" customHeight="1" x14ac:dyDescent="0.3">
      <c r="A277" s="36"/>
      <c r="B277" s="36"/>
      <c r="C277" s="40"/>
      <c r="D277" s="36"/>
      <c r="E277" s="36"/>
      <c r="F277" s="36"/>
      <c r="G277" s="36"/>
      <c r="H277" s="36"/>
      <c r="I277" s="36"/>
      <c r="J277" s="36"/>
      <c r="K277" s="41"/>
      <c r="L277" s="36"/>
      <c r="M277" s="36"/>
      <c r="N277" s="36"/>
      <c r="O277" s="36"/>
      <c r="P277" s="36"/>
      <c r="Q277" s="36"/>
      <c r="R277" s="36"/>
      <c r="S277" s="36"/>
      <c r="T277" s="36"/>
      <c r="U277" s="36"/>
      <c r="V277" s="36"/>
      <c r="W277" s="36"/>
      <c r="X277" s="36"/>
      <c r="Y277" s="36"/>
      <c r="Z277" s="36"/>
    </row>
    <row r="278" spans="1:26" ht="12.75" customHeight="1" x14ac:dyDescent="0.3">
      <c r="A278" s="36"/>
      <c r="B278" s="36"/>
      <c r="C278" s="40"/>
      <c r="D278" s="36"/>
      <c r="E278" s="36"/>
      <c r="F278" s="36"/>
      <c r="G278" s="36"/>
      <c r="H278" s="36"/>
      <c r="I278" s="36"/>
      <c r="J278" s="36"/>
      <c r="K278" s="41"/>
      <c r="L278" s="36"/>
      <c r="M278" s="36"/>
      <c r="N278" s="36"/>
      <c r="O278" s="36"/>
      <c r="P278" s="36"/>
      <c r="Q278" s="36"/>
      <c r="R278" s="36"/>
      <c r="S278" s="36"/>
      <c r="T278" s="36"/>
      <c r="U278" s="36"/>
      <c r="V278" s="36"/>
      <c r="W278" s="36"/>
      <c r="X278" s="36"/>
      <c r="Y278" s="36"/>
      <c r="Z278" s="36"/>
    </row>
    <row r="279" spans="1:26" ht="12.75" customHeight="1" x14ac:dyDescent="0.3">
      <c r="A279" s="36"/>
      <c r="B279" s="36"/>
      <c r="C279" s="40"/>
      <c r="D279" s="36"/>
      <c r="E279" s="36"/>
      <c r="F279" s="36"/>
      <c r="G279" s="36"/>
      <c r="H279" s="36"/>
      <c r="I279" s="36"/>
      <c r="J279" s="36"/>
      <c r="K279" s="41"/>
      <c r="L279" s="36"/>
      <c r="M279" s="36"/>
      <c r="N279" s="36"/>
      <c r="O279" s="36"/>
      <c r="P279" s="36"/>
      <c r="Q279" s="36"/>
      <c r="R279" s="36"/>
      <c r="S279" s="36"/>
      <c r="T279" s="36"/>
      <c r="U279" s="36"/>
      <c r="V279" s="36"/>
      <c r="W279" s="36"/>
      <c r="X279" s="36"/>
      <c r="Y279" s="36"/>
      <c r="Z279" s="36"/>
    </row>
    <row r="280" spans="1:26" ht="12.75" customHeight="1" x14ac:dyDescent="0.3">
      <c r="A280" s="36"/>
      <c r="B280" s="36"/>
      <c r="C280" s="40"/>
      <c r="D280" s="36"/>
      <c r="E280" s="36"/>
      <c r="F280" s="36"/>
      <c r="G280" s="36"/>
      <c r="H280" s="36"/>
      <c r="I280" s="36"/>
      <c r="J280" s="36"/>
      <c r="K280" s="41"/>
      <c r="L280" s="36"/>
      <c r="M280" s="36"/>
      <c r="N280" s="36"/>
      <c r="O280" s="36"/>
      <c r="P280" s="36"/>
      <c r="Q280" s="36"/>
      <c r="R280" s="36"/>
      <c r="S280" s="36"/>
      <c r="T280" s="36"/>
      <c r="U280" s="36"/>
      <c r="V280" s="36"/>
      <c r="W280" s="36"/>
      <c r="X280" s="36"/>
      <c r="Y280" s="36"/>
      <c r="Z280" s="36"/>
    </row>
    <row r="281" spans="1:26" ht="12.75" customHeight="1" x14ac:dyDescent="0.3">
      <c r="A281" s="36"/>
      <c r="B281" s="36"/>
      <c r="C281" s="40"/>
      <c r="D281" s="36"/>
      <c r="E281" s="36"/>
      <c r="F281" s="36"/>
      <c r="G281" s="36"/>
      <c r="H281" s="36"/>
      <c r="I281" s="36"/>
      <c r="J281" s="36"/>
      <c r="K281" s="41"/>
      <c r="L281" s="36"/>
      <c r="M281" s="36"/>
      <c r="N281" s="36"/>
      <c r="O281" s="36"/>
      <c r="P281" s="36"/>
      <c r="Q281" s="36"/>
      <c r="R281" s="36"/>
      <c r="S281" s="36"/>
      <c r="T281" s="36"/>
      <c r="U281" s="36"/>
      <c r="V281" s="36"/>
      <c r="W281" s="36"/>
      <c r="X281" s="36"/>
      <c r="Y281" s="36"/>
      <c r="Z281" s="36"/>
    </row>
    <row r="282" spans="1:26" ht="12.75" customHeight="1" x14ac:dyDescent="0.3">
      <c r="A282" s="36"/>
      <c r="B282" s="36"/>
      <c r="C282" s="40"/>
      <c r="D282" s="36"/>
      <c r="E282" s="36"/>
      <c r="F282" s="36"/>
      <c r="G282" s="36"/>
      <c r="H282" s="36"/>
      <c r="I282" s="36"/>
      <c r="J282" s="36"/>
      <c r="K282" s="41"/>
      <c r="L282" s="36"/>
      <c r="M282" s="36"/>
      <c r="N282" s="36"/>
      <c r="O282" s="36"/>
      <c r="P282" s="36"/>
      <c r="Q282" s="36"/>
      <c r="R282" s="36"/>
      <c r="S282" s="36"/>
      <c r="T282" s="36"/>
      <c r="U282" s="36"/>
      <c r="V282" s="36"/>
      <c r="W282" s="36"/>
      <c r="X282" s="36"/>
      <c r="Y282" s="36"/>
      <c r="Z282" s="36"/>
    </row>
    <row r="283" spans="1:26" ht="12.75" customHeight="1" x14ac:dyDescent="0.3">
      <c r="A283" s="36"/>
      <c r="B283" s="36"/>
      <c r="C283" s="40"/>
      <c r="D283" s="36"/>
      <c r="E283" s="36"/>
      <c r="F283" s="36"/>
      <c r="G283" s="36"/>
      <c r="H283" s="36"/>
      <c r="I283" s="36"/>
      <c r="J283" s="36"/>
      <c r="K283" s="41"/>
      <c r="L283" s="36"/>
      <c r="M283" s="36"/>
      <c r="N283" s="36"/>
      <c r="O283" s="36"/>
      <c r="P283" s="36"/>
      <c r="Q283" s="36"/>
      <c r="R283" s="36"/>
      <c r="S283" s="36"/>
      <c r="T283" s="36"/>
      <c r="U283" s="36"/>
      <c r="V283" s="36"/>
      <c r="W283" s="36"/>
      <c r="X283" s="36"/>
      <c r="Y283" s="36"/>
      <c r="Z283" s="36"/>
    </row>
    <row r="284" spans="1:26" ht="12.75" customHeight="1" x14ac:dyDescent="0.3">
      <c r="A284" s="36"/>
      <c r="B284" s="36"/>
      <c r="C284" s="40"/>
      <c r="D284" s="36"/>
      <c r="E284" s="36"/>
      <c r="F284" s="36"/>
      <c r="G284" s="36"/>
      <c r="H284" s="36"/>
      <c r="I284" s="36"/>
      <c r="J284" s="36"/>
      <c r="K284" s="41"/>
      <c r="L284" s="36"/>
      <c r="M284" s="36"/>
      <c r="N284" s="36"/>
      <c r="O284" s="36"/>
      <c r="P284" s="36"/>
      <c r="Q284" s="36"/>
      <c r="R284" s="36"/>
      <c r="S284" s="36"/>
      <c r="T284" s="36"/>
      <c r="U284" s="36"/>
      <c r="V284" s="36"/>
      <c r="W284" s="36"/>
      <c r="X284" s="36"/>
      <c r="Y284" s="36"/>
      <c r="Z284" s="36"/>
    </row>
    <row r="285" spans="1:26" ht="12.75" customHeight="1" x14ac:dyDescent="0.3">
      <c r="A285" s="36"/>
      <c r="B285" s="36"/>
      <c r="C285" s="40"/>
      <c r="D285" s="36"/>
      <c r="E285" s="36"/>
      <c r="F285" s="36"/>
      <c r="G285" s="36"/>
      <c r="H285" s="36"/>
      <c r="I285" s="36"/>
      <c r="J285" s="36"/>
      <c r="K285" s="41"/>
      <c r="L285" s="36"/>
      <c r="M285" s="36"/>
      <c r="N285" s="36"/>
      <c r="O285" s="36"/>
      <c r="P285" s="36"/>
      <c r="Q285" s="36"/>
      <c r="R285" s="36"/>
      <c r="S285" s="36"/>
      <c r="T285" s="36"/>
      <c r="U285" s="36"/>
      <c r="V285" s="36"/>
      <c r="W285" s="36"/>
      <c r="X285" s="36"/>
      <c r="Y285" s="36"/>
      <c r="Z285" s="36"/>
    </row>
    <row r="286" spans="1:26" ht="12.75" customHeight="1" x14ac:dyDescent="0.3">
      <c r="A286" s="36"/>
      <c r="B286" s="36"/>
      <c r="C286" s="40"/>
      <c r="D286" s="36"/>
      <c r="E286" s="36"/>
      <c r="F286" s="36"/>
      <c r="G286" s="36"/>
      <c r="H286" s="36"/>
      <c r="I286" s="36"/>
      <c r="J286" s="36"/>
      <c r="K286" s="41"/>
      <c r="L286" s="36"/>
      <c r="M286" s="36"/>
      <c r="N286" s="36"/>
      <c r="O286" s="36"/>
      <c r="P286" s="36"/>
      <c r="Q286" s="36"/>
      <c r="R286" s="36"/>
      <c r="S286" s="36"/>
      <c r="T286" s="36"/>
      <c r="U286" s="36"/>
      <c r="V286" s="36"/>
      <c r="W286" s="36"/>
      <c r="X286" s="36"/>
      <c r="Y286" s="36"/>
      <c r="Z286" s="36"/>
    </row>
    <row r="287" spans="1:26" ht="12.75" customHeight="1" x14ac:dyDescent="0.3">
      <c r="A287" s="36"/>
      <c r="B287" s="36"/>
      <c r="C287" s="40"/>
      <c r="D287" s="36"/>
      <c r="E287" s="36"/>
      <c r="F287" s="36"/>
      <c r="G287" s="36"/>
      <c r="H287" s="36"/>
      <c r="I287" s="36"/>
      <c r="J287" s="36"/>
      <c r="K287" s="41"/>
      <c r="L287" s="36"/>
      <c r="M287" s="36"/>
      <c r="N287" s="36"/>
      <c r="O287" s="36"/>
      <c r="P287" s="36"/>
      <c r="Q287" s="36"/>
      <c r="R287" s="36"/>
      <c r="S287" s="36"/>
      <c r="T287" s="36"/>
      <c r="U287" s="36"/>
      <c r="V287" s="36"/>
      <c r="W287" s="36"/>
      <c r="X287" s="36"/>
      <c r="Y287" s="36"/>
      <c r="Z287" s="36"/>
    </row>
    <row r="288" spans="1:26" ht="12.75" customHeight="1" x14ac:dyDescent="0.3">
      <c r="A288" s="36"/>
      <c r="B288" s="36"/>
      <c r="C288" s="40"/>
      <c r="D288" s="36"/>
      <c r="E288" s="36"/>
      <c r="F288" s="36"/>
      <c r="G288" s="36"/>
      <c r="H288" s="36"/>
      <c r="I288" s="36"/>
      <c r="J288" s="36"/>
      <c r="K288" s="41"/>
      <c r="L288" s="36"/>
      <c r="M288" s="36"/>
      <c r="N288" s="36"/>
      <c r="O288" s="36"/>
      <c r="P288" s="36"/>
      <c r="Q288" s="36"/>
      <c r="R288" s="36"/>
      <c r="S288" s="36"/>
      <c r="T288" s="36"/>
      <c r="U288" s="36"/>
      <c r="V288" s="36"/>
      <c r="W288" s="36"/>
      <c r="X288" s="36"/>
      <c r="Y288" s="36"/>
      <c r="Z288" s="36"/>
    </row>
    <row r="289" spans="1:26" ht="12.75" customHeight="1" x14ac:dyDescent="0.3">
      <c r="A289" s="36"/>
      <c r="B289" s="36"/>
      <c r="C289" s="40"/>
      <c r="D289" s="36"/>
      <c r="E289" s="36"/>
      <c r="F289" s="36"/>
      <c r="G289" s="36"/>
      <c r="H289" s="36"/>
      <c r="I289" s="36"/>
      <c r="J289" s="36"/>
      <c r="K289" s="41"/>
      <c r="L289" s="36"/>
      <c r="M289" s="36"/>
      <c r="N289" s="36"/>
      <c r="O289" s="36"/>
      <c r="P289" s="36"/>
      <c r="Q289" s="36"/>
      <c r="R289" s="36"/>
      <c r="S289" s="36"/>
      <c r="T289" s="36"/>
      <c r="U289" s="36"/>
      <c r="V289" s="36"/>
      <c r="W289" s="36"/>
      <c r="X289" s="36"/>
      <c r="Y289" s="36"/>
      <c r="Z289" s="36"/>
    </row>
    <row r="290" spans="1:26" ht="12.75" customHeight="1" x14ac:dyDescent="0.3">
      <c r="A290" s="36"/>
      <c r="B290" s="36"/>
      <c r="C290" s="40"/>
      <c r="D290" s="36"/>
      <c r="E290" s="36"/>
      <c r="F290" s="36"/>
      <c r="G290" s="36"/>
      <c r="H290" s="36"/>
      <c r="I290" s="36"/>
      <c r="J290" s="36"/>
      <c r="K290" s="41"/>
      <c r="L290" s="36"/>
      <c r="M290" s="36"/>
      <c r="N290" s="36"/>
      <c r="O290" s="36"/>
      <c r="P290" s="36"/>
      <c r="Q290" s="36"/>
      <c r="R290" s="36"/>
      <c r="S290" s="36"/>
      <c r="T290" s="36"/>
      <c r="U290" s="36"/>
      <c r="V290" s="36"/>
      <c r="W290" s="36"/>
      <c r="X290" s="36"/>
      <c r="Y290" s="36"/>
      <c r="Z290" s="36"/>
    </row>
    <row r="291" spans="1:26" ht="12.75" customHeight="1" x14ac:dyDescent="0.3">
      <c r="A291" s="36"/>
      <c r="B291" s="36"/>
      <c r="C291" s="40"/>
      <c r="D291" s="36"/>
      <c r="E291" s="36"/>
      <c r="F291" s="36"/>
      <c r="G291" s="36"/>
      <c r="H291" s="36"/>
      <c r="I291" s="36"/>
      <c r="J291" s="36"/>
      <c r="K291" s="41"/>
      <c r="L291" s="36"/>
      <c r="M291" s="36"/>
      <c r="N291" s="36"/>
      <c r="O291" s="36"/>
      <c r="P291" s="36"/>
      <c r="Q291" s="36"/>
      <c r="R291" s="36"/>
      <c r="S291" s="36"/>
      <c r="T291" s="36"/>
      <c r="U291" s="36"/>
      <c r="V291" s="36"/>
      <c r="W291" s="36"/>
      <c r="X291" s="36"/>
      <c r="Y291" s="36"/>
      <c r="Z291" s="36"/>
    </row>
    <row r="292" spans="1:26" ht="12.75" customHeight="1" x14ac:dyDescent="0.3">
      <c r="A292" s="36"/>
      <c r="B292" s="36"/>
      <c r="C292" s="40"/>
      <c r="D292" s="36"/>
      <c r="E292" s="36"/>
      <c r="F292" s="36"/>
      <c r="G292" s="36"/>
      <c r="H292" s="36"/>
      <c r="I292" s="36"/>
      <c r="J292" s="36"/>
      <c r="K292" s="41"/>
      <c r="L292" s="36"/>
      <c r="M292" s="36"/>
      <c r="N292" s="36"/>
      <c r="O292" s="36"/>
      <c r="P292" s="36"/>
      <c r="Q292" s="36"/>
      <c r="R292" s="36"/>
      <c r="S292" s="36"/>
      <c r="T292" s="36"/>
      <c r="U292" s="36"/>
      <c r="V292" s="36"/>
      <c r="W292" s="36"/>
      <c r="X292" s="36"/>
      <c r="Y292" s="36"/>
      <c r="Z292" s="36"/>
    </row>
    <row r="293" spans="1:26" ht="12.75" customHeight="1" x14ac:dyDescent="0.3">
      <c r="A293" s="36"/>
      <c r="B293" s="36"/>
      <c r="C293" s="40"/>
      <c r="D293" s="36"/>
      <c r="E293" s="36"/>
      <c r="F293" s="36"/>
      <c r="G293" s="36"/>
      <c r="H293" s="36"/>
      <c r="I293" s="36"/>
      <c r="J293" s="36"/>
      <c r="K293" s="41"/>
      <c r="L293" s="36"/>
      <c r="M293" s="36"/>
      <c r="N293" s="36"/>
      <c r="O293" s="36"/>
      <c r="P293" s="36"/>
      <c r="Q293" s="36"/>
      <c r="R293" s="36"/>
      <c r="S293" s="36"/>
      <c r="T293" s="36"/>
      <c r="U293" s="36"/>
      <c r="V293" s="36"/>
      <c r="W293" s="36"/>
      <c r="X293" s="36"/>
      <c r="Y293" s="36"/>
      <c r="Z293" s="36"/>
    </row>
    <row r="294" spans="1:26" ht="12.75" customHeight="1" x14ac:dyDescent="0.3">
      <c r="A294" s="36"/>
      <c r="B294" s="36"/>
      <c r="C294" s="40"/>
      <c r="D294" s="36"/>
      <c r="E294" s="36"/>
      <c r="F294" s="36"/>
      <c r="G294" s="36"/>
      <c r="H294" s="36"/>
      <c r="I294" s="36"/>
      <c r="J294" s="36"/>
      <c r="K294" s="41"/>
      <c r="L294" s="36"/>
      <c r="M294" s="36"/>
      <c r="N294" s="36"/>
      <c r="O294" s="36"/>
      <c r="P294" s="36"/>
      <c r="Q294" s="36"/>
      <c r="R294" s="36"/>
      <c r="S294" s="36"/>
      <c r="T294" s="36"/>
      <c r="U294" s="36"/>
      <c r="V294" s="36"/>
      <c r="W294" s="36"/>
      <c r="X294" s="36"/>
      <c r="Y294" s="36"/>
      <c r="Z294" s="36"/>
    </row>
    <row r="295" spans="1:26" ht="12.75" customHeight="1" x14ac:dyDescent="0.3">
      <c r="A295" s="36"/>
      <c r="B295" s="36"/>
      <c r="C295" s="40"/>
      <c r="D295" s="36"/>
      <c r="E295" s="36"/>
      <c r="F295" s="36"/>
      <c r="G295" s="36"/>
      <c r="H295" s="36"/>
      <c r="I295" s="36"/>
      <c r="J295" s="36"/>
      <c r="K295" s="41"/>
      <c r="L295" s="36"/>
      <c r="M295" s="36"/>
      <c r="N295" s="36"/>
      <c r="O295" s="36"/>
      <c r="P295" s="36"/>
      <c r="Q295" s="36"/>
      <c r="R295" s="36"/>
      <c r="S295" s="36"/>
      <c r="T295" s="36"/>
      <c r="U295" s="36"/>
      <c r="V295" s="36"/>
      <c r="W295" s="36"/>
      <c r="X295" s="36"/>
      <c r="Y295" s="36"/>
      <c r="Z295" s="36"/>
    </row>
    <row r="296" spans="1:26" ht="12.75" customHeight="1" x14ac:dyDescent="0.3">
      <c r="A296" s="36"/>
      <c r="B296" s="36"/>
      <c r="C296" s="40"/>
      <c r="D296" s="36"/>
      <c r="E296" s="36"/>
      <c r="F296" s="36"/>
      <c r="G296" s="36"/>
      <c r="H296" s="36"/>
      <c r="I296" s="36"/>
      <c r="J296" s="36"/>
      <c r="K296" s="41"/>
      <c r="L296" s="36"/>
      <c r="M296" s="36"/>
      <c r="N296" s="36"/>
      <c r="O296" s="36"/>
      <c r="P296" s="36"/>
      <c r="Q296" s="36"/>
      <c r="R296" s="36"/>
      <c r="S296" s="36"/>
      <c r="T296" s="36"/>
      <c r="U296" s="36"/>
      <c r="V296" s="36"/>
      <c r="W296" s="36"/>
      <c r="X296" s="36"/>
      <c r="Y296" s="36"/>
      <c r="Z296" s="36"/>
    </row>
    <row r="297" spans="1:26" ht="12.75" customHeight="1" x14ac:dyDescent="0.3">
      <c r="A297" s="36"/>
      <c r="B297" s="36"/>
      <c r="C297" s="40"/>
      <c r="D297" s="36"/>
      <c r="E297" s="36"/>
      <c r="F297" s="36"/>
      <c r="G297" s="36"/>
      <c r="H297" s="36"/>
      <c r="I297" s="36"/>
      <c r="J297" s="36"/>
      <c r="K297" s="41"/>
      <c r="L297" s="36"/>
      <c r="M297" s="36"/>
      <c r="N297" s="36"/>
      <c r="O297" s="36"/>
      <c r="P297" s="36"/>
      <c r="Q297" s="36"/>
      <c r="R297" s="36"/>
      <c r="S297" s="36"/>
      <c r="T297" s="36"/>
      <c r="U297" s="36"/>
      <c r="V297" s="36"/>
      <c r="W297" s="36"/>
      <c r="X297" s="36"/>
      <c r="Y297" s="36"/>
      <c r="Z297" s="36"/>
    </row>
    <row r="298" spans="1:26" ht="12.75" customHeight="1" x14ac:dyDescent="0.3">
      <c r="A298" s="36"/>
      <c r="B298" s="36"/>
      <c r="C298" s="40"/>
      <c r="D298" s="36"/>
      <c r="E298" s="36"/>
      <c r="F298" s="36"/>
      <c r="G298" s="36"/>
      <c r="H298" s="36"/>
      <c r="I298" s="36"/>
      <c r="J298" s="36"/>
      <c r="K298" s="41"/>
      <c r="L298" s="36"/>
      <c r="M298" s="36"/>
      <c r="N298" s="36"/>
      <c r="O298" s="36"/>
      <c r="P298" s="36"/>
      <c r="Q298" s="36"/>
      <c r="R298" s="36"/>
      <c r="S298" s="36"/>
      <c r="T298" s="36"/>
      <c r="U298" s="36"/>
      <c r="V298" s="36"/>
      <c r="W298" s="36"/>
      <c r="X298" s="36"/>
      <c r="Y298" s="36"/>
      <c r="Z298" s="36"/>
    </row>
    <row r="299" spans="1:26" ht="12.75" customHeight="1" x14ac:dyDescent="0.3">
      <c r="A299" s="36"/>
      <c r="B299" s="36"/>
      <c r="C299" s="40"/>
      <c r="D299" s="36"/>
      <c r="E299" s="36"/>
      <c r="F299" s="36"/>
      <c r="G299" s="36"/>
      <c r="H299" s="36"/>
      <c r="I299" s="36"/>
      <c r="J299" s="36"/>
      <c r="K299" s="41"/>
      <c r="L299" s="36"/>
      <c r="M299" s="36"/>
      <c r="N299" s="36"/>
      <c r="O299" s="36"/>
      <c r="P299" s="36"/>
      <c r="Q299" s="36"/>
      <c r="R299" s="36"/>
      <c r="S299" s="36"/>
      <c r="T299" s="36"/>
      <c r="U299" s="36"/>
      <c r="V299" s="36"/>
      <c r="W299" s="36"/>
      <c r="X299" s="36"/>
      <c r="Y299" s="36"/>
      <c r="Z299" s="36"/>
    </row>
    <row r="300" spans="1:26" ht="12.75" customHeight="1" x14ac:dyDescent="0.3">
      <c r="A300" s="36"/>
      <c r="B300" s="36"/>
      <c r="C300" s="40"/>
      <c r="D300" s="36"/>
      <c r="E300" s="36"/>
      <c r="F300" s="36"/>
      <c r="G300" s="36"/>
      <c r="H300" s="36"/>
      <c r="I300" s="36"/>
      <c r="J300" s="36"/>
      <c r="K300" s="41"/>
      <c r="L300" s="36"/>
      <c r="M300" s="36"/>
      <c r="N300" s="36"/>
      <c r="O300" s="36"/>
      <c r="P300" s="36"/>
      <c r="Q300" s="36"/>
      <c r="R300" s="36"/>
      <c r="S300" s="36"/>
      <c r="T300" s="36"/>
      <c r="U300" s="36"/>
      <c r="V300" s="36"/>
      <c r="W300" s="36"/>
      <c r="X300" s="36"/>
      <c r="Y300" s="36"/>
      <c r="Z300" s="36"/>
    </row>
    <row r="301" spans="1:26" ht="12.75" customHeight="1" x14ac:dyDescent="0.3">
      <c r="A301" s="36"/>
      <c r="B301" s="36"/>
      <c r="C301" s="40"/>
      <c r="D301" s="36"/>
      <c r="E301" s="36"/>
      <c r="F301" s="36"/>
      <c r="G301" s="36"/>
      <c r="H301" s="36"/>
      <c r="I301" s="36"/>
      <c r="J301" s="36"/>
      <c r="K301" s="41"/>
      <c r="L301" s="36"/>
      <c r="M301" s="36"/>
      <c r="N301" s="36"/>
      <c r="O301" s="36"/>
      <c r="P301" s="36"/>
      <c r="Q301" s="36"/>
      <c r="R301" s="36"/>
      <c r="S301" s="36"/>
      <c r="T301" s="36"/>
      <c r="U301" s="36"/>
      <c r="V301" s="36"/>
      <c r="W301" s="36"/>
      <c r="X301" s="36"/>
      <c r="Y301" s="36"/>
      <c r="Z301" s="36"/>
    </row>
    <row r="302" spans="1:26" ht="12.75" customHeight="1" x14ac:dyDescent="0.3">
      <c r="A302" s="36"/>
      <c r="B302" s="36"/>
      <c r="C302" s="40"/>
      <c r="D302" s="36"/>
      <c r="E302" s="36"/>
      <c r="F302" s="36"/>
      <c r="G302" s="36"/>
      <c r="H302" s="36"/>
      <c r="I302" s="36"/>
      <c r="J302" s="36"/>
      <c r="K302" s="41"/>
      <c r="L302" s="36"/>
      <c r="M302" s="36"/>
      <c r="N302" s="36"/>
      <c r="O302" s="36"/>
      <c r="P302" s="36"/>
      <c r="Q302" s="36"/>
      <c r="R302" s="36"/>
      <c r="S302" s="36"/>
      <c r="T302" s="36"/>
      <c r="U302" s="36"/>
      <c r="V302" s="36"/>
      <c r="W302" s="36"/>
      <c r="X302" s="36"/>
      <c r="Y302" s="36"/>
      <c r="Z302" s="36"/>
    </row>
    <row r="303" spans="1:26" ht="12.75" customHeight="1" x14ac:dyDescent="0.3">
      <c r="A303" s="36"/>
      <c r="B303" s="36"/>
      <c r="C303" s="40"/>
      <c r="D303" s="36"/>
      <c r="E303" s="36"/>
      <c r="F303" s="36"/>
      <c r="G303" s="36"/>
      <c r="H303" s="36"/>
      <c r="I303" s="36"/>
      <c r="J303" s="36"/>
      <c r="K303" s="41"/>
      <c r="L303" s="36"/>
      <c r="M303" s="36"/>
      <c r="N303" s="36"/>
      <c r="O303" s="36"/>
      <c r="P303" s="36"/>
      <c r="Q303" s="36"/>
      <c r="R303" s="36"/>
      <c r="S303" s="36"/>
      <c r="T303" s="36"/>
      <c r="U303" s="36"/>
      <c r="V303" s="36"/>
      <c r="W303" s="36"/>
      <c r="X303" s="36"/>
      <c r="Y303" s="36"/>
      <c r="Z303" s="36"/>
    </row>
    <row r="304" spans="1:26" ht="12.75" customHeight="1" x14ac:dyDescent="0.3">
      <c r="A304" s="36"/>
      <c r="B304" s="36"/>
      <c r="C304" s="40"/>
      <c r="D304" s="36"/>
      <c r="E304" s="36"/>
      <c r="F304" s="36"/>
      <c r="G304" s="36"/>
      <c r="H304" s="36"/>
      <c r="I304" s="36"/>
      <c r="J304" s="36"/>
      <c r="K304" s="41"/>
      <c r="L304" s="36"/>
      <c r="M304" s="36"/>
      <c r="N304" s="36"/>
      <c r="O304" s="36"/>
      <c r="P304" s="36"/>
      <c r="Q304" s="36"/>
      <c r="R304" s="36"/>
      <c r="S304" s="36"/>
      <c r="T304" s="36"/>
      <c r="U304" s="36"/>
      <c r="V304" s="36"/>
      <c r="W304" s="36"/>
      <c r="X304" s="36"/>
      <c r="Y304" s="36"/>
      <c r="Z304" s="36"/>
    </row>
    <row r="305" spans="1:26" ht="12.75" customHeight="1" x14ac:dyDescent="0.3">
      <c r="A305" s="36"/>
      <c r="B305" s="36"/>
      <c r="C305" s="40"/>
      <c r="D305" s="36"/>
      <c r="E305" s="36"/>
      <c r="F305" s="36"/>
      <c r="G305" s="36"/>
      <c r="H305" s="36"/>
      <c r="I305" s="36"/>
      <c r="J305" s="36"/>
      <c r="K305" s="41"/>
      <c r="L305" s="36"/>
      <c r="M305" s="36"/>
      <c r="N305" s="36"/>
      <c r="O305" s="36"/>
      <c r="P305" s="36"/>
      <c r="Q305" s="36"/>
      <c r="R305" s="36"/>
      <c r="S305" s="36"/>
      <c r="T305" s="36"/>
      <c r="U305" s="36"/>
      <c r="V305" s="36"/>
      <c r="W305" s="36"/>
      <c r="X305" s="36"/>
      <c r="Y305" s="36"/>
      <c r="Z305" s="36"/>
    </row>
    <row r="306" spans="1:26" ht="12.75" customHeight="1" x14ac:dyDescent="0.3">
      <c r="A306" s="36"/>
      <c r="B306" s="36"/>
      <c r="C306" s="40"/>
      <c r="D306" s="36"/>
      <c r="E306" s="36"/>
      <c r="F306" s="36"/>
      <c r="G306" s="36"/>
      <c r="H306" s="36"/>
      <c r="I306" s="36"/>
      <c r="J306" s="36"/>
      <c r="K306" s="41"/>
      <c r="L306" s="36"/>
      <c r="M306" s="36"/>
      <c r="N306" s="36"/>
      <c r="O306" s="36"/>
      <c r="P306" s="36"/>
      <c r="Q306" s="36"/>
      <c r="R306" s="36"/>
      <c r="S306" s="36"/>
      <c r="T306" s="36"/>
      <c r="U306" s="36"/>
      <c r="V306" s="36"/>
      <c r="W306" s="36"/>
      <c r="X306" s="36"/>
      <c r="Y306" s="36"/>
      <c r="Z306" s="36"/>
    </row>
    <row r="307" spans="1:26" ht="12.75" customHeight="1" x14ac:dyDescent="0.3">
      <c r="A307" s="36"/>
      <c r="B307" s="36"/>
      <c r="C307" s="40"/>
      <c r="D307" s="36"/>
      <c r="E307" s="36"/>
      <c r="F307" s="36"/>
      <c r="G307" s="36"/>
      <c r="H307" s="36"/>
      <c r="I307" s="36"/>
      <c r="J307" s="36"/>
      <c r="K307" s="41"/>
      <c r="L307" s="36"/>
      <c r="M307" s="36"/>
      <c r="N307" s="36"/>
      <c r="O307" s="36"/>
      <c r="P307" s="36"/>
      <c r="Q307" s="36"/>
      <c r="R307" s="36"/>
      <c r="S307" s="36"/>
      <c r="T307" s="36"/>
      <c r="U307" s="36"/>
      <c r="V307" s="36"/>
      <c r="W307" s="36"/>
      <c r="X307" s="36"/>
      <c r="Y307" s="36"/>
      <c r="Z307" s="36"/>
    </row>
    <row r="308" spans="1:26" ht="12.75" customHeight="1" x14ac:dyDescent="0.3">
      <c r="A308" s="36"/>
      <c r="B308" s="36"/>
      <c r="C308" s="40"/>
      <c r="D308" s="36"/>
      <c r="E308" s="36"/>
      <c r="F308" s="36"/>
      <c r="G308" s="36"/>
      <c r="H308" s="36"/>
      <c r="I308" s="36"/>
      <c r="J308" s="36"/>
      <c r="K308" s="41"/>
      <c r="L308" s="36"/>
      <c r="M308" s="36"/>
      <c r="N308" s="36"/>
      <c r="O308" s="36"/>
      <c r="P308" s="36"/>
      <c r="Q308" s="36"/>
      <c r="R308" s="36"/>
      <c r="S308" s="36"/>
      <c r="T308" s="36"/>
      <c r="U308" s="36"/>
      <c r="V308" s="36"/>
      <c r="W308" s="36"/>
      <c r="X308" s="36"/>
      <c r="Y308" s="36"/>
      <c r="Z308" s="36"/>
    </row>
    <row r="309" spans="1:26" ht="12.75" customHeight="1" x14ac:dyDescent="0.3">
      <c r="A309" s="36"/>
      <c r="B309" s="36"/>
      <c r="C309" s="40"/>
      <c r="D309" s="36"/>
      <c r="E309" s="36"/>
      <c r="F309" s="36"/>
      <c r="G309" s="36"/>
      <c r="H309" s="36"/>
      <c r="I309" s="36"/>
      <c r="J309" s="36"/>
      <c r="K309" s="41"/>
      <c r="L309" s="36"/>
      <c r="M309" s="36"/>
      <c r="N309" s="36"/>
      <c r="O309" s="36"/>
      <c r="P309" s="36"/>
      <c r="Q309" s="36"/>
      <c r="R309" s="36"/>
      <c r="S309" s="36"/>
      <c r="T309" s="36"/>
      <c r="U309" s="36"/>
      <c r="V309" s="36"/>
      <c r="W309" s="36"/>
      <c r="X309" s="36"/>
      <c r="Y309" s="36"/>
      <c r="Z309" s="36"/>
    </row>
    <row r="310" spans="1:26" ht="12.75" customHeight="1" x14ac:dyDescent="0.3">
      <c r="A310" s="36"/>
      <c r="B310" s="36"/>
      <c r="C310" s="40"/>
      <c r="D310" s="36"/>
      <c r="E310" s="36"/>
      <c r="F310" s="36"/>
      <c r="G310" s="36"/>
      <c r="H310" s="36"/>
      <c r="I310" s="36"/>
      <c r="J310" s="36"/>
      <c r="K310" s="41"/>
      <c r="L310" s="36"/>
      <c r="M310" s="36"/>
      <c r="N310" s="36"/>
      <c r="O310" s="36"/>
      <c r="P310" s="36"/>
      <c r="Q310" s="36"/>
      <c r="R310" s="36"/>
      <c r="S310" s="36"/>
      <c r="T310" s="36"/>
      <c r="U310" s="36"/>
      <c r="V310" s="36"/>
      <c r="W310" s="36"/>
      <c r="X310" s="36"/>
      <c r="Y310" s="36"/>
      <c r="Z310" s="36"/>
    </row>
    <row r="311" spans="1:26" ht="12.75" customHeight="1" x14ac:dyDescent="0.3">
      <c r="A311" s="36"/>
      <c r="B311" s="36"/>
      <c r="C311" s="40"/>
      <c r="D311" s="36"/>
      <c r="E311" s="36"/>
      <c r="F311" s="36"/>
      <c r="G311" s="36"/>
      <c r="H311" s="36"/>
      <c r="I311" s="36"/>
      <c r="J311" s="36"/>
      <c r="K311" s="41"/>
      <c r="L311" s="36"/>
      <c r="M311" s="36"/>
      <c r="N311" s="36"/>
      <c r="O311" s="36"/>
      <c r="P311" s="36"/>
      <c r="Q311" s="36"/>
      <c r="R311" s="36"/>
      <c r="S311" s="36"/>
      <c r="T311" s="36"/>
      <c r="U311" s="36"/>
      <c r="V311" s="36"/>
      <c r="W311" s="36"/>
      <c r="X311" s="36"/>
      <c r="Y311" s="36"/>
      <c r="Z311" s="36"/>
    </row>
    <row r="312" spans="1:26" ht="12.75" customHeight="1" x14ac:dyDescent="0.3">
      <c r="A312" s="36"/>
      <c r="B312" s="36"/>
      <c r="C312" s="40"/>
      <c r="D312" s="36"/>
      <c r="E312" s="36"/>
      <c r="F312" s="36"/>
      <c r="G312" s="36"/>
      <c r="H312" s="36"/>
      <c r="I312" s="36"/>
      <c r="J312" s="36"/>
      <c r="K312" s="41"/>
      <c r="L312" s="36"/>
      <c r="M312" s="36"/>
      <c r="N312" s="36"/>
      <c r="O312" s="36"/>
      <c r="P312" s="36"/>
      <c r="Q312" s="36"/>
      <c r="R312" s="36"/>
      <c r="S312" s="36"/>
      <c r="T312" s="36"/>
      <c r="U312" s="36"/>
      <c r="V312" s="36"/>
      <c r="W312" s="36"/>
      <c r="X312" s="36"/>
      <c r="Y312" s="36"/>
      <c r="Z312" s="36"/>
    </row>
    <row r="313" spans="1:26" ht="12.75" customHeight="1" x14ac:dyDescent="0.3">
      <c r="A313" s="36"/>
      <c r="B313" s="36"/>
      <c r="C313" s="40"/>
      <c r="D313" s="36"/>
      <c r="E313" s="36"/>
      <c r="F313" s="36"/>
      <c r="G313" s="36"/>
      <c r="H313" s="36"/>
      <c r="I313" s="36"/>
      <c r="J313" s="36"/>
      <c r="K313" s="41"/>
      <c r="L313" s="36"/>
      <c r="M313" s="36"/>
      <c r="N313" s="36"/>
      <c r="O313" s="36"/>
      <c r="P313" s="36"/>
      <c r="Q313" s="36"/>
      <c r="R313" s="36"/>
      <c r="S313" s="36"/>
      <c r="T313" s="36"/>
      <c r="U313" s="36"/>
      <c r="V313" s="36"/>
      <c r="W313" s="36"/>
      <c r="X313" s="36"/>
      <c r="Y313" s="36"/>
      <c r="Z313" s="36"/>
    </row>
    <row r="314" spans="1:26" ht="12.75" customHeight="1" x14ac:dyDescent="0.3">
      <c r="A314" s="36"/>
      <c r="B314" s="36"/>
      <c r="C314" s="40"/>
      <c r="D314" s="36"/>
      <c r="E314" s="36"/>
      <c r="F314" s="36"/>
      <c r="G314" s="36"/>
      <c r="H314" s="36"/>
      <c r="I314" s="36"/>
      <c r="J314" s="36"/>
      <c r="K314" s="41"/>
      <c r="L314" s="36"/>
      <c r="M314" s="36"/>
      <c r="N314" s="36"/>
      <c r="O314" s="36"/>
      <c r="P314" s="36"/>
      <c r="Q314" s="36"/>
      <c r="R314" s="36"/>
      <c r="S314" s="36"/>
      <c r="T314" s="36"/>
      <c r="U314" s="36"/>
      <c r="V314" s="36"/>
      <c r="W314" s="36"/>
      <c r="X314" s="36"/>
      <c r="Y314" s="36"/>
      <c r="Z314" s="36"/>
    </row>
    <row r="315" spans="1:26" ht="12.75" customHeight="1" x14ac:dyDescent="0.3">
      <c r="A315" s="36"/>
      <c r="B315" s="36"/>
      <c r="C315" s="40"/>
      <c r="D315" s="36"/>
      <c r="E315" s="36"/>
      <c r="F315" s="36"/>
      <c r="G315" s="36"/>
      <c r="H315" s="36"/>
      <c r="I315" s="36"/>
      <c r="J315" s="36"/>
      <c r="K315" s="41"/>
      <c r="L315" s="36"/>
      <c r="M315" s="36"/>
      <c r="N315" s="36"/>
      <c r="O315" s="36"/>
      <c r="P315" s="36"/>
      <c r="Q315" s="36"/>
      <c r="R315" s="36"/>
      <c r="S315" s="36"/>
      <c r="T315" s="36"/>
      <c r="U315" s="36"/>
      <c r="V315" s="36"/>
      <c r="W315" s="36"/>
      <c r="X315" s="36"/>
      <c r="Y315" s="36"/>
      <c r="Z315" s="36"/>
    </row>
    <row r="316" spans="1:26" ht="12.75" customHeight="1" x14ac:dyDescent="0.3">
      <c r="A316" s="36"/>
      <c r="B316" s="36"/>
      <c r="C316" s="40"/>
      <c r="D316" s="36"/>
      <c r="E316" s="36"/>
      <c r="F316" s="36"/>
      <c r="G316" s="36"/>
      <c r="H316" s="36"/>
      <c r="I316" s="36"/>
      <c r="J316" s="36"/>
      <c r="K316" s="41"/>
      <c r="L316" s="36"/>
      <c r="M316" s="36"/>
      <c r="N316" s="36"/>
      <c r="O316" s="36"/>
      <c r="P316" s="36"/>
      <c r="Q316" s="36"/>
      <c r="R316" s="36"/>
      <c r="S316" s="36"/>
      <c r="T316" s="36"/>
      <c r="U316" s="36"/>
      <c r="V316" s="36"/>
      <c r="W316" s="36"/>
      <c r="X316" s="36"/>
      <c r="Y316" s="36"/>
      <c r="Z316" s="36"/>
    </row>
    <row r="317" spans="1:26" ht="12.75" customHeight="1" x14ac:dyDescent="0.3">
      <c r="A317" s="36"/>
      <c r="B317" s="36"/>
      <c r="C317" s="40"/>
      <c r="D317" s="36"/>
      <c r="E317" s="36"/>
      <c r="F317" s="36"/>
      <c r="G317" s="36"/>
      <c r="H317" s="36"/>
      <c r="I317" s="36"/>
      <c r="J317" s="36"/>
      <c r="K317" s="41"/>
      <c r="L317" s="36"/>
      <c r="M317" s="36"/>
      <c r="N317" s="36"/>
      <c r="O317" s="36"/>
      <c r="P317" s="36"/>
      <c r="Q317" s="36"/>
      <c r="R317" s="36"/>
      <c r="S317" s="36"/>
      <c r="T317" s="36"/>
      <c r="U317" s="36"/>
      <c r="V317" s="36"/>
      <c r="W317" s="36"/>
      <c r="X317" s="36"/>
      <c r="Y317" s="36"/>
      <c r="Z317" s="36"/>
    </row>
    <row r="318" spans="1:26" ht="12.75" customHeight="1" x14ac:dyDescent="0.3">
      <c r="A318" s="36"/>
      <c r="B318" s="36"/>
      <c r="C318" s="40"/>
      <c r="D318" s="36"/>
      <c r="E318" s="36"/>
      <c r="F318" s="36"/>
      <c r="G318" s="36"/>
      <c r="H318" s="36"/>
      <c r="I318" s="36"/>
      <c r="J318" s="36"/>
      <c r="K318" s="41"/>
      <c r="L318" s="36"/>
      <c r="M318" s="36"/>
      <c r="N318" s="36"/>
      <c r="O318" s="36"/>
      <c r="P318" s="36"/>
      <c r="Q318" s="36"/>
      <c r="R318" s="36"/>
      <c r="S318" s="36"/>
      <c r="T318" s="36"/>
      <c r="U318" s="36"/>
      <c r="V318" s="36"/>
      <c r="W318" s="36"/>
      <c r="X318" s="36"/>
      <c r="Y318" s="36"/>
      <c r="Z318" s="36"/>
    </row>
    <row r="319" spans="1:26" ht="12.75" customHeight="1" x14ac:dyDescent="0.3">
      <c r="A319" s="36"/>
      <c r="B319" s="36"/>
      <c r="C319" s="40"/>
      <c r="D319" s="36"/>
      <c r="E319" s="36"/>
      <c r="F319" s="36"/>
      <c r="G319" s="36"/>
      <c r="H319" s="36"/>
      <c r="I319" s="36"/>
      <c r="J319" s="36"/>
      <c r="K319" s="41"/>
      <c r="L319" s="36"/>
      <c r="M319" s="36"/>
      <c r="N319" s="36"/>
      <c r="O319" s="36"/>
      <c r="P319" s="36"/>
      <c r="Q319" s="36"/>
      <c r="R319" s="36"/>
      <c r="S319" s="36"/>
      <c r="T319" s="36"/>
      <c r="U319" s="36"/>
      <c r="V319" s="36"/>
      <c r="W319" s="36"/>
      <c r="X319" s="36"/>
      <c r="Y319" s="36"/>
      <c r="Z319" s="36"/>
    </row>
    <row r="320" spans="1:26" ht="12.75" customHeight="1" x14ac:dyDescent="0.3">
      <c r="A320" s="36"/>
      <c r="B320" s="36"/>
      <c r="C320" s="40"/>
      <c r="D320" s="36"/>
      <c r="E320" s="36"/>
      <c r="F320" s="36"/>
      <c r="G320" s="36"/>
      <c r="H320" s="36"/>
      <c r="I320" s="36"/>
      <c r="J320" s="36"/>
      <c r="K320" s="41"/>
      <c r="L320" s="36"/>
      <c r="M320" s="36"/>
      <c r="N320" s="36"/>
      <c r="O320" s="36"/>
      <c r="P320" s="36"/>
      <c r="Q320" s="36"/>
      <c r="R320" s="36"/>
      <c r="S320" s="36"/>
      <c r="T320" s="36"/>
      <c r="U320" s="36"/>
      <c r="V320" s="36"/>
      <c r="W320" s="36"/>
      <c r="X320" s="36"/>
      <c r="Y320" s="36"/>
      <c r="Z320" s="36"/>
    </row>
    <row r="321" spans="1:26" ht="12.75" customHeight="1" x14ac:dyDescent="0.3">
      <c r="A321" s="36"/>
      <c r="B321" s="36"/>
      <c r="C321" s="40"/>
      <c r="D321" s="36"/>
      <c r="E321" s="36"/>
      <c r="F321" s="36"/>
      <c r="G321" s="36"/>
      <c r="H321" s="36"/>
      <c r="I321" s="36"/>
      <c r="J321" s="36"/>
      <c r="K321" s="41"/>
      <c r="L321" s="36"/>
      <c r="M321" s="36"/>
      <c r="N321" s="36"/>
      <c r="O321" s="36"/>
      <c r="P321" s="36"/>
      <c r="Q321" s="36"/>
      <c r="R321" s="36"/>
      <c r="S321" s="36"/>
      <c r="T321" s="36"/>
      <c r="U321" s="36"/>
      <c r="V321" s="36"/>
      <c r="W321" s="36"/>
      <c r="X321" s="36"/>
      <c r="Y321" s="36"/>
      <c r="Z321" s="36"/>
    </row>
    <row r="322" spans="1:26" ht="12.75" customHeight="1" x14ac:dyDescent="0.3">
      <c r="A322" s="36"/>
      <c r="B322" s="36"/>
      <c r="C322" s="40"/>
      <c r="D322" s="36"/>
      <c r="E322" s="36"/>
      <c r="F322" s="36"/>
      <c r="G322" s="36"/>
      <c r="H322" s="36"/>
      <c r="I322" s="36"/>
      <c r="J322" s="36"/>
      <c r="K322" s="41"/>
      <c r="L322" s="36"/>
      <c r="M322" s="36"/>
      <c r="N322" s="36"/>
      <c r="O322" s="36"/>
      <c r="P322" s="36"/>
      <c r="Q322" s="36"/>
      <c r="R322" s="36"/>
      <c r="S322" s="36"/>
      <c r="T322" s="36"/>
      <c r="U322" s="36"/>
      <c r="V322" s="36"/>
      <c r="W322" s="36"/>
      <c r="X322" s="36"/>
      <c r="Y322" s="36"/>
      <c r="Z322" s="36"/>
    </row>
    <row r="323" spans="1:26" ht="12.75" customHeight="1" x14ac:dyDescent="0.3">
      <c r="A323" s="36"/>
      <c r="B323" s="36"/>
      <c r="C323" s="40"/>
      <c r="D323" s="36"/>
      <c r="E323" s="36"/>
      <c r="F323" s="36"/>
      <c r="G323" s="36"/>
      <c r="H323" s="36"/>
      <c r="I323" s="36"/>
      <c r="J323" s="36"/>
      <c r="K323" s="41"/>
      <c r="L323" s="36"/>
      <c r="M323" s="36"/>
      <c r="N323" s="36"/>
      <c r="O323" s="36"/>
      <c r="P323" s="36"/>
      <c r="Q323" s="36"/>
      <c r="R323" s="36"/>
      <c r="S323" s="36"/>
      <c r="T323" s="36"/>
      <c r="U323" s="36"/>
      <c r="V323" s="36"/>
      <c r="W323" s="36"/>
      <c r="X323" s="36"/>
      <c r="Y323" s="36"/>
      <c r="Z323" s="36"/>
    </row>
    <row r="324" spans="1:26" ht="12.75" customHeight="1" x14ac:dyDescent="0.3">
      <c r="A324" s="36"/>
      <c r="B324" s="36"/>
      <c r="C324" s="40"/>
      <c r="D324" s="36"/>
      <c r="E324" s="36"/>
      <c r="F324" s="36"/>
      <c r="G324" s="36"/>
      <c r="H324" s="36"/>
      <c r="I324" s="36"/>
      <c r="J324" s="36"/>
      <c r="K324" s="41"/>
      <c r="L324" s="36"/>
      <c r="M324" s="36"/>
      <c r="N324" s="36"/>
      <c r="O324" s="36"/>
      <c r="P324" s="36"/>
      <c r="Q324" s="36"/>
      <c r="R324" s="36"/>
      <c r="S324" s="36"/>
      <c r="T324" s="36"/>
      <c r="U324" s="36"/>
      <c r="V324" s="36"/>
      <c r="W324" s="36"/>
      <c r="X324" s="36"/>
      <c r="Y324" s="36"/>
      <c r="Z324" s="36"/>
    </row>
    <row r="325" spans="1:26" ht="12.75" customHeight="1" x14ac:dyDescent="0.3">
      <c r="A325" s="36"/>
      <c r="B325" s="36"/>
      <c r="C325" s="40"/>
      <c r="D325" s="36"/>
      <c r="E325" s="36"/>
      <c r="F325" s="36"/>
      <c r="G325" s="36"/>
      <c r="H325" s="36"/>
      <c r="I325" s="36"/>
      <c r="J325" s="36"/>
      <c r="K325" s="41"/>
      <c r="L325" s="36"/>
      <c r="M325" s="36"/>
      <c r="N325" s="36"/>
      <c r="O325" s="36"/>
      <c r="P325" s="36"/>
      <c r="Q325" s="36"/>
      <c r="R325" s="36"/>
      <c r="S325" s="36"/>
      <c r="T325" s="36"/>
      <c r="U325" s="36"/>
      <c r="V325" s="36"/>
      <c r="W325" s="36"/>
      <c r="X325" s="36"/>
      <c r="Y325" s="36"/>
      <c r="Z325" s="36"/>
    </row>
    <row r="326" spans="1:26" ht="12.75" customHeight="1" x14ac:dyDescent="0.3">
      <c r="A326" s="36"/>
      <c r="B326" s="36"/>
      <c r="C326" s="40"/>
      <c r="D326" s="36"/>
      <c r="E326" s="36"/>
      <c r="F326" s="36"/>
      <c r="G326" s="36"/>
      <c r="H326" s="36"/>
      <c r="I326" s="36"/>
      <c r="J326" s="36"/>
      <c r="K326" s="41"/>
      <c r="L326" s="36"/>
      <c r="M326" s="36"/>
      <c r="N326" s="36"/>
      <c r="O326" s="36"/>
      <c r="P326" s="36"/>
      <c r="Q326" s="36"/>
      <c r="R326" s="36"/>
      <c r="S326" s="36"/>
      <c r="T326" s="36"/>
      <c r="U326" s="36"/>
      <c r="V326" s="36"/>
      <c r="W326" s="36"/>
      <c r="X326" s="36"/>
      <c r="Y326" s="36"/>
      <c r="Z326" s="36"/>
    </row>
    <row r="327" spans="1:26" ht="12.75" customHeight="1" x14ac:dyDescent="0.3">
      <c r="A327" s="36"/>
      <c r="B327" s="36"/>
      <c r="C327" s="40"/>
      <c r="D327" s="36"/>
      <c r="E327" s="36"/>
      <c r="F327" s="36"/>
      <c r="G327" s="36"/>
      <c r="H327" s="36"/>
      <c r="I327" s="36"/>
      <c r="J327" s="36"/>
      <c r="K327" s="41"/>
      <c r="L327" s="36"/>
      <c r="M327" s="36"/>
      <c r="N327" s="36"/>
      <c r="O327" s="36"/>
      <c r="P327" s="36"/>
      <c r="Q327" s="36"/>
      <c r="R327" s="36"/>
      <c r="S327" s="36"/>
      <c r="T327" s="36"/>
      <c r="U327" s="36"/>
      <c r="V327" s="36"/>
      <c r="W327" s="36"/>
      <c r="X327" s="36"/>
      <c r="Y327" s="36"/>
      <c r="Z327" s="36"/>
    </row>
    <row r="328" spans="1:26" ht="12.75" customHeight="1" x14ac:dyDescent="0.3">
      <c r="A328" s="36"/>
      <c r="B328" s="36"/>
      <c r="C328" s="40"/>
      <c r="D328" s="36"/>
      <c r="E328" s="36"/>
      <c r="F328" s="36"/>
      <c r="G328" s="36"/>
      <c r="H328" s="36"/>
      <c r="I328" s="36"/>
      <c r="J328" s="36"/>
      <c r="K328" s="41"/>
      <c r="L328" s="36"/>
      <c r="M328" s="36"/>
      <c r="N328" s="36"/>
      <c r="O328" s="36"/>
      <c r="P328" s="36"/>
      <c r="Q328" s="36"/>
      <c r="R328" s="36"/>
      <c r="S328" s="36"/>
      <c r="T328" s="36"/>
      <c r="U328" s="36"/>
      <c r="V328" s="36"/>
      <c r="W328" s="36"/>
      <c r="X328" s="36"/>
      <c r="Y328" s="36"/>
      <c r="Z328" s="36"/>
    </row>
    <row r="329" spans="1:26" ht="12.75" customHeight="1" x14ac:dyDescent="0.3">
      <c r="A329" s="36"/>
      <c r="B329" s="36"/>
      <c r="C329" s="40"/>
      <c r="D329" s="36"/>
      <c r="E329" s="36"/>
      <c r="F329" s="36"/>
      <c r="G329" s="36"/>
      <c r="H329" s="36"/>
      <c r="I329" s="36"/>
      <c r="J329" s="36"/>
      <c r="K329" s="41"/>
      <c r="L329" s="36"/>
      <c r="M329" s="36"/>
      <c r="N329" s="36"/>
      <c r="O329" s="36"/>
      <c r="P329" s="36"/>
      <c r="Q329" s="36"/>
      <c r="R329" s="36"/>
      <c r="S329" s="36"/>
      <c r="T329" s="36"/>
      <c r="U329" s="36"/>
      <c r="V329" s="36"/>
      <c r="W329" s="36"/>
      <c r="X329" s="36"/>
      <c r="Y329" s="36"/>
      <c r="Z329" s="36"/>
    </row>
    <row r="330" spans="1:26" ht="12.75" customHeight="1" x14ac:dyDescent="0.3">
      <c r="A330" s="36"/>
      <c r="B330" s="36"/>
      <c r="C330" s="40"/>
      <c r="D330" s="36"/>
      <c r="E330" s="36"/>
      <c r="F330" s="36"/>
      <c r="G330" s="36"/>
      <c r="H330" s="36"/>
      <c r="I330" s="36"/>
      <c r="J330" s="36"/>
      <c r="K330" s="41"/>
      <c r="L330" s="36"/>
      <c r="M330" s="36"/>
      <c r="N330" s="36"/>
      <c r="O330" s="36"/>
      <c r="P330" s="36"/>
      <c r="Q330" s="36"/>
      <c r="R330" s="36"/>
      <c r="S330" s="36"/>
      <c r="T330" s="36"/>
      <c r="U330" s="36"/>
      <c r="V330" s="36"/>
      <c r="W330" s="36"/>
      <c r="X330" s="36"/>
      <c r="Y330" s="36"/>
      <c r="Z330" s="36"/>
    </row>
    <row r="331" spans="1:26" ht="12.75" customHeight="1" x14ac:dyDescent="0.3">
      <c r="A331" s="36"/>
      <c r="B331" s="36"/>
      <c r="C331" s="40"/>
      <c r="D331" s="36"/>
      <c r="E331" s="36"/>
      <c r="F331" s="36"/>
      <c r="G331" s="36"/>
      <c r="H331" s="36"/>
      <c r="I331" s="36"/>
      <c r="J331" s="36"/>
      <c r="K331" s="41"/>
      <c r="L331" s="36"/>
      <c r="M331" s="36"/>
      <c r="N331" s="36"/>
      <c r="O331" s="36"/>
      <c r="P331" s="36"/>
      <c r="Q331" s="36"/>
      <c r="R331" s="36"/>
      <c r="S331" s="36"/>
      <c r="T331" s="36"/>
      <c r="U331" s="36"/>
      <c r="V331" s="36"/>
      <c r="W331" s="36"/>
      <c r="X331" s="36"/>
      <c r="Y331" s="36"/>
      <c r="Z331" s="36"/>
    </row>
    <row r="332" spans="1:26" ht="12.75" customHeight="1" x14ac:dyDescent="0.3">
      <c r="A332" s="36"/>
      <c r="B332" s="36"/>
      <c r="C332" s="40"/>
      <c r="D332" s="36"/>
      <c r="E332" s="36"/>
      <c r="F332" s="36"/>
      <c r="G332" s="36"/>
      <c r="H332" s="36"/>
      <c r="I332" s="36"/>
      <c r="J332" s="36"/>
      <c r="K332" s="41"/>
      <c r="L332" s="36"/>
      <c r="M332" s="36"/>
      <c r="N332" s="36"/>
      <c r="O332" s="36"/>
      <c r="P332" s="36"/>
      <c r="Q332" s="36"/>
      <c r="R332" s="36"/>
      <c r="S332" s="36"/>
      <c r="T332" s="36"/>
      <c r="U332" s="36"/>
      <c r="V332" s="36"/>
      <c r="W332" s="36"/>
      <c r="X332" s="36"/>
      <c r="Y332" s="36"/>
      <c r="Z332" s="36"/>
    </row>
    <row r="333" spans="1:26" ht="12.75" customHeight="1" x14ac:dyDescent="0.3">
      <c r="A333" s="36"/>
      <c r="B333" s="36"/>
      <c r="C333" s="40"/>
      <c r="D333" s="36"/>
      <c r="E333" s="36"/>
      <c r="F333" s="36"/>
      <c r="G333" s="36"/>
      <c r="H333" s="36"/>
      <c r="I333" s="36"/>
      <c r="J333" s="36"/>
      <c r="K333" s="41"/>
      <c r="L333" s="36"/>
      <c r="M333" s="36"/>
      <c r="N333" s="36"/>
      <c r="O333" s="36"/>
      <c r="P333" s="36"/>
      <c r="Q333" s="36"/>
      <c r="R333" s="36"/>
      <c r="S333" s="36"/>
      <c r="T333" s="36"/>
      <c r="U333" s="36"/>
      <c r="V333" s="36"/>
      <c r="W333" s="36"/>
      <c r="X333" s="36"/>
      <c r="Y333" s="36"/>
      <c r="Z333" s="36"/>
    </row>
    <row r="334" spans="1:26" ht="12.75" customHeight="1" x14ac:dyDescent="0.3">
      <c r="A334" s="36"/>
      <c r="B334" s="36"/>
      <c r="C334" s="40"/>
      <c r="D334" s="36"/>
      <c r="E334" s="36"/>
      <c r="F334" s="36"/>
      <c r="G334" s="36"/>
      <c r="H334" s="36"/>
      <c r="I334" s="36"/>
      <c r="J334" s="36"/>
      <c r="K334" s="41"/>
      <c r="L334" s="36"/>
      <c r="M334" s="36"/>
      <c r="N334" s="36"/>
      <c r="O334" s="36"/>
      <c r="P334" s="36"/>
      <c r="Q334" s="36"/>
      <c r="R334" s="36"/>
      <c r="S334" s="36"/>
      <c r="T334" s="36"/>
      <c r="U334" s="36"/>
      <c r="V334" s="36"/>
      <c r="W334" s="36"/>
      <c r="X334" s="36"/>
      <c r="Y334" s="36"/>
      <c r="Z334" s="36"/>
    </row>
    <row r="335" spans="1:26" ht="12.75" customHeight="1" x14ac:dyDescent="0.3">
      <c r="A335" s="36"/>
      <c r="B335" s="36"/>
      <c r="C335" s="40"/>
      <c r="D335" s="36"/>
      <c r="E335" s="36"/>
      <c r="F335" s="36"/>
      <c r="G335" s="36"/>
      <c r="H335" s="36"/>
      <c r="I335" s="36"/>
      <c r="J335" s="36"/>
      <c r="K335" s="41"/>
      <c r="L335" s="36"/>
      <c r="M335" s="36"/>
      <c r="N335" s="36"/>
      <c r="O335" s="36"/>
      <c r="P335" s="36"/>
      <c r="Q335" s="36"/>
      <c r="R335" s="36"/>
      <c r="S335" s="36"/>
      <c r="T335" s="36"/>
      <c r="U335" s="36"/>
      <c r="V335" s="36"/>
      <c r="W335" s="36"/>
      <c r="X335" s="36"/>
      <c r="Y335" s="36"/>
      <c r="Z335" s="36"/>
    </row>
    <row r="336" spans="1:26" ht="12.75" customHeight="1" x14ac:dyDescent="0.3">
      <c r="A336" s="36"/>
      <c r="B336" s="36"/>
      <c r="C336" s="40"/>
      <c r="D336" s="36"/>
      <c r="E336" s="36"/>
      <c r="F336" s="36"/>
      <c r="G336" s="36"/>
      <c r="H336" s="36"/>
      <c r="I336" s="36"/>
      <c r="J336" s="36"/>
      <c r="K336" s="41"/>
      <c r="L336" s="36"/>
      <c r="M336" s="36"/>
      <c r="N336" s="36"/>
      <c r="O336" s="36"/>
      <c r="P336" s="36"/>
      <c r="Q336" s="36"/>
      <c r="R336" s="36"/>
      <c r="S336" s="36"/>
      <c r="T336" s="36"/>
      <c r="U336" s="36"/>
      <c r="V336" s="36"/>
      <c r="W336" s="36"/>
      <c r="X336" s="36"/>
      <c r="Y336" s="36"/>
      <c r="Z336" s="36"/>
    </row>
    <row r="337" spans="1:26" ht="12.75" customHeight="1" x14ac:dyDescent="0.3">
      <c r="A337" s="36"/>
      <c r="B337" s="36"/>
      <c r="C337" s="40"/>
      <c r="D337" s="36"/>
      <c r="E337" s="36"/>
      <c r="F337" s="36"/>
      <c r="G337" s="36"/>
      <c r="H337" s="36"/>
      <c r="I337" s="36"/>
      <c r="J337" s="36"/>
      <c r="K337" s="41"/>
      <c r="L337" s="36"/>
      <c r="M337" s="36"/>
      <c r="N337" s="36"/>
      <c r="O337" s="36"/>
      <c r="P337" s="36"/>
      <c r="Q337" s="36"/>
      <c r="R337" s="36"/>
      <c r="S337" s="36"/>
      <c r="T337" s="36"/>
      <c r="U337" s="36"/>
      <c r="V337" s="36"/>
      <c r="W337" s="36"/>
      <c r="X337" s="36"/>
      <c r="Y337" s="36"/>
      <c r="Z337" s="36"/>
    </row>
    <row r="338" spans="1:26" ht="12.75" customHeight="1" x14ac:dyDescent="0.3">
      <c r="A338" s="36"/>
      <c r="B338" s="36"/>
      <c r="C338" s="40"/>
      <c r="D338" s="36"/>
      <c r="E338" s="36"/>
      <c r="F338" s="36"/>
      <c r="G338" s="36"/>
      <c r="H338" s="36"/>
      <c r="I338" s="36"/>
      <c r="J338" s="36"/>
      <c r="K338" s="41"/>
      <c r="L338" s="36"/>
      <c r="M338" s="36"/>
      <c r="N338" s="36"/>
      <c r="O338" s="36"/>
      <c r="P338" s="36"/>
      <c r="Q338" s="36"/>
      <c r="R338" s="36"/>
      <c r="S338" s="36"/>
      <c r="T338" s="36"/>
      <c r="U338" s="36"/>
      <c r="V338" s="36"/>
      <c r="W338" s="36"/>
      <c r="X338" s="36"/>
      <c r="Y338" s="36"/>
      <c r="Z338" s="36"/>
    </row>
    <row r="339" spans="1:26" ht="12.75" customHeight="1" x14ac:dyDescent="0.3">
      <c r="A339" s="36"/>
      <c r="B339" s="36"/>
      <c r="C339" s="40"/>
      <c r="D339" s="36"/>
      <c r="E339" s="36"/>
      <c r="F339" s="36"/>
      <c r="G339" s="36"/>
      <c r="H339" s="36"/>
      <c r="I339" s="36"/>
      <c r="J339" s="36"/>
      <c r="K339" s="41"/>
      <c r="L339" s="36"/>
      <c r="M339" s="36"/>
      <c r="N339" s="36"/>
      <c r="O339" s="36"/>
      <c r="P339" s="36"/>
      <c r="Q339" s="36"/>
      <c r="R339" s="36"/>
      <c r="S339" s="36"/>
      <c r="T339" s="36"/>
      <c r="U339" s="36"/>
      <c r="V339" s="36"/>
      <c r="W339" s="36"/>
      <c r="X339" s="36"/>
      <c r="Y339" s="36"/>
      <c r="Z339" s="36"/>
    </row>
    <row r="340" spans="1:26" ht="12.75" customHeight="1" x14ac:dyDescent="0.3">
      <c r="A340" s="36"/>
      <c r="B340" s="36"/>
      <c r="C340" s="40"/>
      <c r="D340" s="36"/>
      <c r="E340" s="36"/>
      <c r="F340" s="36"/>
      <c r="G340" s="36"/>
      <c r="H340" s="36"/>
      <c r="I340" s="36"/>
      <c r="J340" s="36"/>
      <c r="K340" s="41"/>
      <c r="L340" s="36"/>
      <c r="M340" s="36"/>
      <c r="N340" s="36"/>
      <c r="O340" s="36"/>
      <c r="P340" s="36"/>
      <c r="Q340" s="36"/>
      <c r="R340" s="36"/>
      <c r="S340" s="36"/>
      <c r="T340" s="36"/>
      <c r="U340" s="36"/>
      <c r="V340" s="36"/>
      <c r="W340" s="36"/>
      <c r="X340" s="36"/>
      <c r="Y340" s="36"/>
      <c r="Z340" s="36"/>
    </row>
    <row r="341" spans="1:26" ht="12.75" customHeight="1" x14ac:dyDescent="0.3">
      <c r="A341" s="36"/>
      <c r="B341" s="36"/>
      <c r="C341" s="40"/>
      <c r="D341" s="36"/>
      <c r="E341" s="36"/>
      <c r="F341" s="36"/>
      <c r="G341" s="36"/>
      <c r="H341" s="36"/>
      <c r="I341" s="36"/>
      <c r="J341" s="36"/>
      <c r="K341" s="41"/>
      <c r="L341" s="36"/>
      <c r="M341" s="36"/>
      <c r="N341" s="36"/>
      <c r="O341" s="36"/>
      <c r="P341" s="36"/>
      <c r="Q341" s="36"/>
      <c r="R341" s="36"/>
      <c r="S341" s="36"/>
      <c r="T341" s="36"/>
      <c r="U341" s="36"/>
      <c r="V341" s="36"/>
      <c r="W341" s="36"/>
      <c r="X341" s="36"/>
      <c r="Y341" s="36"/>
      <c r="Z341" s="36"/>
    </row>
    <row r="342" spans="1:26" ht="12.75" customHeight="1" x14ac:dyDescent="0.3">
      <c r="A342" s="36"/>
      <c r="B342" s="36"/>
      <c r="C342" s="40"/>
      <c r="D342" s="36"/>
      <c r="E342" s="36"/>
      <c r="F342" s="36"/>
      <c r="G342" s="36"/>
      <c r="H342" s="36"/>
      <c r="I342" s="36"/>
      <c r="J342" s="36"/>
      <c r="K342" s="41"/>
      <c r="L342" s="36"/>
      <c r="M342" s="36"/>
      <c r="N342" s="36"/>
      <c r="O342" s="36"/>
      <c r="P342" s="36"/>
      <c r="Q342" s="36"/>
      <c r="R342" s="36"/>
      <c r="S342" s="36"/>
      <c r="T342" s="36"/>
      <c r="U342" s="36"/>
      <c r="V342" s="36"/>
      <c r="W342" s="36"/>
      <c r="X342" s="36"/>
      <c r="Y342" s="36"/>
      <c r="Z342" s="36"/>
    </row>
    <row r="343" spans="1:26" ht="12.75" customHeight="1" x14ac:dyDescent="0.3">
      <c r="A343" s="36"/>
      <c r="B343" s="36"/>
      <c r="C343" s="40"/>
      <c r="D343" s="36"/>
      <c r="E343" s="36"/>
      <c r="F343" s="36"/>
      <c r="G343" s="36"/>
      <c r="H343" s="36"/>
      <c r="I343" s="36"/>
      <c r="J343" s="36"/>
      <c r="K343" s="41"/>
      <c r="L343" s="36"/>
      <c r="M343" s="36"/>
      <c r="N343" s="36"/>
      <c r="O343" s="36"/>
      <c r="P343" s="36"/>
      <c r="Q343" s="36"/>
      <c r="R343" s="36"/>
      <c r="S343" s="36"/>
      <c r="T343" s="36"/>
      <c r="U343" s="36"/>
      <c r="V343" s="36"/>
      <c r="W343" s="36"/>
      <c r="X343" s="36"/>
      <c r="Y343" s="36"/>
      <c r="Z343" s="36"/>
    </row>
    <row r="344" spans="1:26" ht="15.75" customHeight="1" x14ac:dyDescent="0.3"/>
    <row r="345" spans="1:26" ht="15.75" customHeight="1" x14ac:dyDescent="0.3"/>
    <row r="346" spans="1:26" ht="15.75" customHeight="1" x14ac:dyDescent="0.3"/>
    <row r="347" spans="1:26" ht="15.75" customHeight="1" x14ac:dyDescent="0.3"/>
    <row r="348" spans="1:26" ht="15.75" customHeight="1" x14ac:dyDescent="0.3"/>
    <row r="349" spans="1:26" ht="15.75" customHeight="1" x14ac:dyDescent="0.3"/>
    <row r="350" spans="1:26" ht="15.75" customHeight="1" x14ac:dyDescent="0.3"/>
    <row r="351" spans="1:26" ht="15.75" customHeight="1" x14ac:dyDescent="0.3"/>
    <row r="352" spans="1:26"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row r="1076" ht="15.75" customHeight="1" x14ac:dyDescent="0.3"/>
    <row r="1077" ht="15.75" customHeight="1" x14ac:dyDescent="0.3"/>
    <row r="1078" ht="15.75" customHeight="1" x14ac:dyDescent="0.3"/>
    <row r="1079" ht="15.75" customHeight="1" x14ac:dyDescent="0.3"/>
    <row r="1080" ht="15.75" customHeight="1" x14ac:dyDescent="0.3"/>
    <row r="1081" ht="15.75" customHeight="1" x14ac:dyDescent="0.3"/>
    <row r="1082" ht="15.75" customHeight="1" x14ac:dyDescent="0.3"/>
    <row r="1083" ht="15.75" customHeight="1" x14ac:dyDescent="0.3"/>
    <row r="1084" ht="15.75" customHeight="1" x14ac:dyDescent="0.3"/>
  </sheetData>
  <mergeCells count="76">
    <mergeCell ref="A9:B9"/>
    <mergeCell ref="C9:M9"/>
    <mergeCell ref="A6:A7"/>
    <mergeCell ref="B6:B7"/>
    <mergeCell ref="C6:C7"/>
    <mergeCell ref="D6:D7"/>
    <mergeCell ref="E6:E7"/>
    <mergeCell ref="A8:B8"/>
    <mergeCell ref="C8:M8"/>
    <mergeCell ref="F6:F7"/>
    <mergeCell ref="G6:G7"/>
    <mergeCell ref="H6:J6"/>
    <mergeCell ref="K6:K7"/>
    <mergeCell ref="L6:L7"/>
    <mergeCell ref="M6:M7"/>
    <mergeCell ref="A1:M1"/>
    <mergeCell ref="A2:M2"/>
    <mergeCell ref="A3:M3"/>
    <mergeCell ref="A4:M4"/>
    <mergeCell ref="A5:M5"/>
    <mergeCell ref="A15:B15"/>
    <mergeCell ref="C15:M15"/>
    <mergeCell ref="A17:B17"/>
    <mergeCell ref="A18:B18"/>
    <mergeCell ref="C18:M18"/>
    <mergeCell ref="C17:M17"/>
    <mergeCell ref="A20:B20"/>
    <mergeCell ref="A21:B21"/>
    <mergeCell ref="C21:M21"/>
    <mergeCell ref="A23:B23"/>
    <mergeCell ref="A24:B24"/>
    <mergeCell ref="C24:M24"/>
    <mergeCell ref="C20:M20"/>
    <mergeCell ref="C23:M23"/>
    <mergeCell ref="A26:B26"/>
    <mergeCell ref="A27:B27"/>
    <mergeCell ref="C27:M27"/>
    <mergeCell ref="A29:B29"/>
    <mergeCell ref="A30:B30"/>
    <mergeCell ref="C30:M30"/>
    <mergeCell ref="C26:M26"/>
    <mergeCell ref="C29:M29"/>
    <mergeCell ref="A32:B32"/>
    <mergeCell ref="A33:B33"/>
    <mergeCell ref="C33:M33"/>
    <mergeCell ref="A35:B35"/>
    <mergeCell ref="A36:B36"/>
    <mergeCell ref="C36:M36"/>
    <mergeCell ref="C32:M32"/>
    <mergeCell ref="C35:M35"/>
    <mergeCell ref="A38:B38"/>
    <mergeCell ref="A39:B39"/>
    <mergeCell ref="C39:M39"/>
    <mergeCell ref="A41:B41"/>
    <mergeCell ref="A42:B42"/>
    <mergeCell ref="C42:M42"/>
    <mergeCell ref="C38:M38"/>
    <mergeCell ref="C41:M41"/>
    <mergeCell ref="A50:B50"/>
    <mergeCell ref="A51:B51"/>
    <mergeCell ref="C51:M51"/>
    <mergeCell ref="C50:M50"/>
    <mergeCell ref="A44:B44"/>
    <mergeCell ref="A45:B45"/>
    <mergeCell ref="C45:M45"/>
    <mergeCell ref="A47:B47"/>
    <mergeCell ref="A48:B48"/>
    <mergeCell ref="C48:M48"/>
    <mergeCell ref="C44:M44"/>
    <mergeCell ref="C47:M47"/>
    <mergeCell ref="A11:B11"/>
    <mergeCell ref="C11:M11"/>
    <mergeCell ref="A12:B12"/>
    <mergeCell ref="C12:M12"/>
    <mergeCell ref="C14:M14"/>
    <mergeCell ref="A14:B14"/>
  </mergeCells>
  <pageMargins left="0.70866141732283472" right="0.70866141732283472" top="0.74803149606299213" bottom="0.74803149606299213" header="0" footer="0"/>
  <pageSetup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1000"/>
  <sheetViews>
    <sheetView workbookViewId="0">
      <selection activeCell="B11" sqref="B11"/>
    </sheetView>
  </sheetViews>
  <sheetFormatPr baseColWidth="10" defaultColWidth="14.44140625" defaultRowHeight="15" customHeight="1" x14ac:dyDescent="0.3"/>
  <cols>
    <col min="1" max="1" width="22.109375" customWidth="1"/>
    <col min="2" max="2" width="20.109375" customWidth="1"/>
    <col min="3" max="3" width="24.109375" customWidth="1"/>
    <col min="4" max="4" width="21.33203125" customWidth="1"/>
    <col min="5" max="5" width="19.5546875" customWidth="1"/>
    <col min="6" max="6" width="19" customWidth="1"/>
    <col min="7" max="7" width="18" customWidth="1"/>
    <col min="8" max="8" width="17.5546875" customWidth="1"/>
    <col min="9" max="26" width="11.44140625" customWidth="1"/>
  </cols>
  <sheetData>
    <row r="1" spans="1:26" ht="14.4" x14ac:dyDescent="0.3">
      <c r="A1" s="351" t="s">
        <v>0</v>
      </c>
      <c r="B1" s="333"/>
      <c r="C1" s="333"/>
      <c r="D1" s="333"/>
      <c r="E1" s="333"/>
      <c r="F1" s="333"/>
      <c r="G1" s="333"/>
      <c r="H1" s="334"/>
    </row>
    <row r="2" spans="1:26" ht="14.4" x14ac:dyDescent="0.3">
      <c r="A2" s="352" t="s">
        <v>5</v>
      </c>
      <c r="B2" s="336"/>
      <c r="C2" s="336"/>
      <c r="D2" s="336"/>
      <c r="E2" s="336"/>
      <c r="F2" s="336"/>
      <c r="G2" s="336"/>
      <c r="H2" s="337"/>
    </row>
    <row r="3" spans="1:26" ht="14.4" x14ac:dyDescent="0.3">
      <c r="A3" s="352" t="s">
        <v>130</v>
      </c>
      <c r="B3" s="336"/>
      <c r="C3" s="336"/>
      <c r="D3" s="336"/>
      <c r="E3" s="336"/>
      <c r="F3" s="336"/>
      <c r="G3" s="336"/>
      <c r="H3" s="337"/>
    </row>
    <row r="4" spans="1:26" ht="14.4" x14ac:dyDescent="0.3">
      <c r="A4" s="362" t="s">
        <v>355</v>
      </c>
      <c r="B4" s="339"/>
      <c r="C4" s="339"/>
      <c r="D4" s="339"/>
      <c r="E4" s="339"/>
      <c r="F4" s="339"/>
      <c r="G4" s="339"/>
      <c r="H4" s="340"/>
    </row>
    <row r="5" spans="1:26" ht="14.4" x14ac:dyDescent="0.3">
      <c r="A5" s="381" t="s">
        <v>131</v>
      </c>
      <c r="B5" s="217"/>
      <c r="C5" s="374" t="s">
        <v>132</v>
      </c>
      <c r="D5" s="216"/>
      <c r="E5" s="216"/>
      <c r="F5" s="216"/>
      <c r="G5" s="216"/>
      <c r="H5" s="217"/>
    </row>
    <row r="6" spans="1:26" ht="15.75" customHeight="1" thickBot="1" x14ac:dyDescent="0.35">
      <c r="A6" s="42" t="s">
        <v>133</v>
      </c>
      <c r="B6" s="375" t="s">
        <v>400</v>
      </c>
      <c r="C6" s="216"/>
      <c r="D6" s="216"/>
      <c r="E6" s="216"/>
      <c r="F6" s="216"/>
      <c r="G6" s="216"/>
      <c r="H6" s="217"/>
    </row>
    <row r="7" spans="1:26" ht="17.25" customHeight="1" thickBot="1" x14ac:dyDescent="0.35">
      <c r="A7" s="140" t="s">
        <v>134</v>
      </c>
      <c r="B7" s="376"/>
      <c r="C7" s="377"/>
      <c r="D7" s="377"/>
      <c r="E7" s="377"/>
      <c r="F7" s="377"/>
      <c r="G7" s="377"/>
      <c r="H7" s="378"/>
    </row>
    <row r="8" spans="1:26" thickBot="1" x14ac:dyDescent="0.35">
      <c r="A8" s="382" t="s">
        <v>135</v>
      </c>
      <c r="B8" s="383"/>
      <c r="C8" s="384" t="s">
        <v>136</v>
      </c>
      <c r="D8" s="379" t="s">
        <v>137</v>
      </c>
      <c r="E8" s="379" t="s">
        <v>138</v>
      </c>
      <c r="F8" s="379" t="s">
        <v>139</v>
      </c>
      <c r="G8" s="379" t="s">
        <v>140</v>
      </c>
      <c r="H8" s="379" t="s">
        <v>141</v>
      </c>
      <c r="I8" s="12"/>
      <c r="J8" s="12"/>
      <c r="K8" s="12"/>
      <c r="L8" s="12"/>
      <c r="M8" s="12"/>
      <c r="N8" s="12"/>
      <c r="O8" s="12"/>
      <c r="P8" s="12"/>
      <c r="Q8" s="12"/>
      <c r="R8" s="12"/>
      <c r="S8" s="12"/>
      <c r="T8" s="12"/>
      <c r="U8" s="12"/>
      <c r="V8" s="12"/>
      <c r="W8" s="12"/>
      <c r="X8" s="12"/>
      <c r="Y8" s="12"/>
      <c r="Z8" s="12"/>
    </row>
    <row r="9" spans="1:26" ht="39" customHeight="1" thickBot="1" x14ac:dyDescent="0.35">
      <c r="A9" s="141" t="s">
        <v>142</v>
      </c>
      <c r="B9" s="142" t="s">
        <v>143</v>
      </c>
      <c r="C9" s="350"/>
      <c r="D9" s="350"/>
      <c r="E9" s="350"/>
      <c r="F9" s="350"/>
      <c r="G9" s="350"/>
      <c r="H9" s="350"/>
      <c r="I9" s="12"/>
      <c r="J9" s="12"/>
      <c r="K9" s="12"/>
      <c r="L9" s="12"/>
      <c r="M9" s="12"/>
      <c r="N9" s="12"/>
      <c r="O9" s="12"/>
      <c r="P9" s="12"/>
      <c r="Q9" s="12"/>
      <c r="R9" s="12"/>
      <c r="S9" s="12"/>
      <c r="T9" s="12"/>
      <c r="U9" s="12"/>
      <c r="V9" s="12"/>
      <c r="W9" s="12"/>
      <c r="X9" s="12"/>
      <c r="Y9" s="12"/>
      <c r="Z9" s="12"/>
    </row>
    <row r="10" spans="1:26" ht="54.75" customHeight="1" x14ac:dyDescent="0.3">
      <c r="A10" s="43"/>
      <c r="B10" s="43"/>
      <c r="C10" s="43"/>
      <c r="D10" s="43"/>
      <c r="E10" s="43"/>
      <c r="F10" s="43"/>
      <c r="G10" s="43"/>
      <c r="H10" s="44"/>
    </row>
    <row r="11" spans="1:26" ht="54.75" customHeight="1" x14ac:dyDescent="0.3">
      <c r="A11" s="34"/>
      <c r="B11" s="34"/>
      <c r="C11" s="34"/>
      <c r="D11" s="34"/>
      <c r="E11" s="34"/>
      <c r="F11" s="34"/>
      <c r="G11" s="34"/>
      <c r="H11" s="45"/>
    </row>
    <row r="12" spans="1:26" ht="54" customHeight="1" x14ac:dyDescent="0.3">
      <c r="A12" s="34"/>
      <c r="B12" s="34"/>
      <c r="C12" s="34"/>
      <c r="D12" s="34"/>
      <c r="E12" s="34"/>
      <c r="F12" s="34"/>
      <c r="G12" s="34"/>
      <c r="H12" s="45"/>
    </row>
    <row r="13" spans="1:26" ht="69" customHeight="1" x14ac:dyDescent="0.3">
      <c r="A13" s="34"/>
      <c r="B13" s="34"/>
      <c r="C13" s="34"/>
      <c r="D13" s="34"/>
      <c r="E13" s="34"/>
      <c r="F13" s="34"/>
      <c r="G13" s="34"/>
      <c r="H13" s="45"/>
    </row>
    <row r="14" spans="1:26" ht="44.25" customHeight="1" x14ac:dyDescent="0.3">
      <c r="A14" s="46"/>
      <c r="B14" s="46"/>
      <c r="C14" s="46"/>
      <c r="D14" s="46"/>
      <c r="E14" s="46"/>
      <c r="F14" s="46"/>
      <c r="G14" s="46"/>
      <c r="H14" s="46"/>
    </row>
    <row r="15" spans="1:26" ht="14.4" x14ac:dyDescent="0.3">
      <c r="A15" s="47"/>
      <c r="B15" s="47"/>
      <c r="C15" s="47"/>
      <c r="D15" s="47"/>
      <c r="E15" s="47"/>
      <c r="F15" s="47"/>
      <c r="G15" s="47"/>
      <c r="H15" s="47"/>
    </row>
    <row r="16" spans="1:26" ht="14.4" x14ac:dyDescent="0.3">
      <c r="A16" s="380"/>
      <c r="B16" s="364"/>
      <c r="C16" s="364"/>
      <c r="D16" s="364"/>
      <c r="E16" s="47"/>
      <c r="F16" s="47"/>
      <c r="G16" s="47"/>
      <c r="H16" s="47"/>
    </row>
    <row r="18" spans="1:8" ht="14.4" x14ac:dyDescent="0.3">
      <c r="A18" s="47"/>
      <c r="B18" s="47"/>
      <c r="C18" s="47"/>
      <c r="D18" s="47"/>
      <c r="E18" s="47"/>
      <c r="F18" s="47"/>
      <c r="G18" s="47"/>
      <c r="H18" s="47"/>
    </row>
    <row r="21" spans="1:8" ht="15.75" customHeight="1" x14ac:dyDescent="0.3"/>
    <row r="22" spans="1:8" ht="15.75" customHeight="1" x14ac:dyDescent="0.3"/>
    <row r="23" spans="1:8" ht="15.75" customHeight="1" x14ac:dyDescent="0.3"/>
    <row r="24" spans="1:8" ht="15.75" customHeight="1" x14ac:dyDescent="0.3"/>
    <row r="25" spans="1:8" ht="15.75" customHeight="1" x14ac:dyDescent="0.3"/>
    <row r="26" spans="1:8" ht="15.75" customHeight="1" x14ac:dyDescent="0.3"/>
    <row r="27" spans="1:8" ht="15.75" customHeight="1" x14ac:dyDescent="0.3"/>
    <row r="28" spans="1:8" ht="15.75" customHeight="1" x14ac:dyDescent="0.3"/>
    <row r="29" spans="1:8" ht="15.75" customHeight="1" x14ac:dyDescent="0.3"/>
    <row r="30" spans="1:8" ht="15.75" customHeight="1" x14ac:dyDescent="0.3"/>
    <row r="31" spans="1:8" ht="15.75" customHeight="1" x14ac:dyDescent="0.3"/>
    <row r="32" spans="1:8"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6">
    <mergeCell ref="B6:H6"/>
    <mergeCell ref="B7:H7"/>
    <mergeCell ref="D8:D9"/>
    <mergeCell ref="A16:D16"/>
    <mergeCell ref="A5:B5"/>
    <mergeCell ref="A8:B8"/>
    <mergeCell ref="C8:C9"/>
    <mergeCell ref="E8:E9"/>
    <mergeCell ref="F8:F9"/>
    <mergeCell ref="G8:G9"/>
    <mergeCell ref="H8:H9"/>
    <mergeCell ref="A1:H1"/>
    <mergeCell ref="A2:H2"/>
    <mergeCell ref="A3:H3"/>
    <mergeCell ref="A4:H4"/>
    <mergeCell ref="C5:H5"/>
  </mergeCells>
  <pageMargins left="0.7" right="0.7" top="0.75" bottom="0.75" header="0" footer="0"/>
  <pageSetup paperSize="9" scale="75"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000"/>
  <sheetViews>
    <sheetView showGridLines="0" topLeftCell="A5" workbookViewId="0">
      <selection sqref="A1:F18"/>
    </sheetView>
  </sheetViews>
  <sheetFormatPr baseColWidth="10" defaultColWidth="14.44140625" defaultRowHeight="15" customHeight="1" x14ac:dyDescent="0.3"/>
  <cols>
    <col min="1" max="1" width="23.88671875" customWidth="1"/>
    <col min="2" max="2" width="15.44140625" customWidth="1"/>
    <col min="3" max="3" width="11.44140625" customWidth="1"/>
    <col min="4" max="4" width="29.5546875" customWidth="1"/>
    <col min="5" max="5" width="20.6640625" customWidth="1"/>
    <col min="6" max="6" width="28.6640625" customWidth="1"/>
  </cols>
  <sheetData>
    <row r="1" spans="1:6" ht="15.6" x14ac:dyDescent="0.3">
      <c r="A1" s="342" t="s">
        <v>280</v>
      </c>
      <c r="B1" s="344"/>
      <c r="C1" s="344"/>
      <c r="D1" s="344"/>
      <c r="E1" s="344"/>
      <c r="F1" s="343"/>
    </row>
    <row r="2" spans="1:6" ht="15.6" x14ac:dyDescent="0.3">
      <c r="A2" s="342" t="s">
        <v>281</v>
      </c>
      <c r="B2" s="344"/>
      <c r="C2" s="344"/>
      <c r="D2" s="344"/>
      <c r="E2" s="344"/>
      <c r="F2" s="343"/>
    </row>
    <row r="3" spans="1:6" ht="15.6" x14ac:dyDescent="0.3">
      <c r="A3" s="54"/>
      <c r="B3" s="54"/>
      <c r="C3" s="49"/>
      <c r="D3" s="55"/>
      <c r="E3" s="55" t="s">
        <v>282</v>
      </c>
      <c r="F3" s="20"/>
    </row>
    <row r="4" spans="1:6" ht="93.6" x14ac:dyDescent="0.3">
      <c r="A4" s="54"/>
      <c r="B4" s="54"/>
      <c r="C4" s="49"/>
      <c r="D4" s="20" t="s">
        <v>283</v>
      </c>
      <c r="E4" s="20" t="s">
        <v>284</v>
      </c>
      <c r="F4" s="20" t="s">
        <v>285</v>
      </c>
    </row>
    <row r="5" spans="1:6" ht="15.6" x14ac:dyDescent="0.3">
      <c r="A5" s="55"/>
      <c r="B5" s="55"/>
      <c r="C5" s="20"/>
      <c r="D5" s="20" t="s">
        <v>30</v>
      </c>
      <c r="E5" s="20" t="s">
        <v>29</v>
      </c>
      <c r="F5" s="20" t="s">
        <v>31</v>
      </c>
    </row>
    <row r="6" spans="1:6" ht="15.6" x14ac:dyDescent="0.3">
      <c r="A6" s="56" t="s">
        <v>24</v>
      </c>
      <c r="B6" s="57"/>
      <c r="C6" s="20"/>
      <c r="D6" s="20">
        <v>1</v>
      </c>
      <c r="E6" s="20">
        <v>2</v>
      </c>
      <c r="F6" s="20">
        <v>3</v>
      </c>
    </row>
    <row r="7" spans="1:6" ht="31.2" x14ac:dyDescent="0.3">
      <c r="A7" s="19" t="s">
        <v>286</v>
      </c>
      <c r="B7" s="20" t="s">
        <v>31</v>
      </c>
      <c r="C7" s="20">
        <v>3</v>
      </c>
      <c r="D7" s="58">
        <v>3</v>
      </c>
      <c r="E7" s="59">
        <v>6</v>
      </c>
      <c r="F7" s="59">
        <v>9</v>
      </c>
    </row>
    <row r="8" spans="1:6" ht="46.8" x14ac:dyDescent="0.3">
      <c r="A8" s="19" t="s">
        <v>287</v>
      </c>
      <c r="B8" s="20" t="s">
        <v>29</v>
      </c>
      <c r="C8" s="20">
        <v>2</v>
      </c>
      <c r="D8" s="60">
        <v>2</v>
      </c>
      <c r="E8" s="58">
        <v>4</v>
      </c>
      <c r="F8" s="59">
        <v>6</v>
      </c>
    </row>
    <row r="9" spans="1:6" ht="63" customHeight="1" x14ac:dyDescent="0.3">
      <c r="A9" s="23" t="s">
        <v>288</v>
      </c>
      <c r="B9" s="385" t="s">
        <v>30</v>
      </c>
      <c r="C9" s="385">
        <v>1</v>
      </c>
      <c r="D9" s="386">
        <v>1</v>
      </c>
      <c r="E9" s="386">
        <v>2</v>
      </c>
      <c r="F9" s="387">
        <v>3</v>
      </c>
    </row>
    <row r="10" spans="1:6" ht="0.75" customHeight="1" x14ac:dyDescent="0.3">
      <c r="A10" s="61"/>
      <c r="B10" s="350"/>
      <c r="C10" s="350"/>
      <c r="D10" s="350"/>
      <c r="E10" s="350"/>
      <c r="F10" s="350"/>
    </row>
    <row r="11" spans="1:6" ht="15.6" x14ac:dyDescent="0.3">
      <c r="A11" s="62"/>
    </row>
    <row r="12" spans="1:6" ht="15.6" x14ac:dyDescent="0.3">
      <c r="A12" s="342" t="s">
        <v>289</v>
      </c>
      <c r="B12" s="343"/>
    </row>
    <row r="13" spans="1:6" ht="15.6" x14ac:dyDescent="0.3">
      <c r="A13" s="342" t="s">
        <v>290</v>
      </c>
      <c r="B13" s="343"/>
    </row>
    <row r="14" spans="1:6" ht="15.6" x14ac:dyDescent="0.3">
      <c r="A14" s="63"/>
    </row>
    <row r="15" spans="1:6" ht="30" customHeight="1" x14ac:dyDescent="0.3">
      <c r="A15" s="64" t="s">
        <v>291</v>
      </c>
      <c r="B15" s="65" t="s">
        <v>292</v>
      </c>
    </row>
    <row r="16" spans="1:6" ht="14.4" x14ac:dyDescent="0.3">
      <c r="A16" s="66" t="s">
        <v>64</v>
      </c>
      <c r="B16" s="67" t="s">
        <v>293</v>
      </c>
    </row>
    <row r="17" spans="1:2" ht="14.4" x14ac:dyDescent="0.3">
      <c r="A17" s="66" t="s">
        <v>45</v>
      </c>
      <c r="B17" s="68" t="s">
        <v>294</v>
      </c>
    </row>
    <row r="18" spans="1:2" ht="14.4" x14ac:dyDescent="0.3">
      <c r="A18" s="66" t="s">
        <v>47</v>
      </c>
      <c r="B18" s="69" t="s">
        <v>295</v>
      </c>
    </row>
    <row r="19" spans="1:2" ht="15.6" x14ac:dyDescent="0.3">
      <c r="A19" s="70"/>
    </row>
    <row r="20" spans="1:2" ht="15.6" x14ac:dyDescent="0.3">
      <c r="A20" s="70"/>
    </row>
    <row r="21" spans="1:2" ht="15.75" customHeight="1" x14ac:dyDescent="0.3"/>
    <row r="22" spans="1:2" ht="15.75" customHeight="1" x14ac:dyDescent="0.3"/>
    <row r="23" spans="1:2" ht="15.75" customHeight="1" x14ac:dyDescent="0.3"/>
    <row r="24" spans="1:2" ht="15.75" customHeight="1" x14ac:dyDescent="0.3"/>
    <row r="25" spans="1:2" ht="15.75" customHeight="1" x14ac:dyDescent="0.3"/>
    <row r="26" spans="1:2" ht="15.75" customHeight="1" x14ac:dyDescent="0.3"/>
    <row r="27" spans="1:2" ht="15.75" customHeight="1" x14ac:dyDescent="0.3"/>
    <row r="28" spans="1:2" ht="15.75" customHeight="1" x14ac:dyDescent="0.3"/>
    <row r="29" spans="1:2" ht="15.75" customHeight="1" x14ac:dyDescent="0.3"/>
    <row r="30" spans="1:2" ht="15.75" customHeight="1" x14ac:dyDescent="0.3"/>
    <row r="31" spans="1:2" ht="15.75" customHeight="1" x14ac:dyDescent="0.3"/>
    <row r="32" spans="1: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9">
    <mergeCell ref="A12:B12"/>
    <mergeCell ref="A13:B13"/>
    <mergeCell ref="A1:F1"/>
    <mergeCell ref="A2:F2"/>
    <mergeCell ref="B9:B10"/>
    <mergeCell ref="C9:C10"/>
    <mergeCell ref="D9:D10"/>
    <mergeCell ref="E9:E10"/>
    <mergeCell ref="F9:F10"/>
  </mergeCells>
  <pageMargins left="0.7" right="0.7" top="0.75" bottom="0.75" header="0" footer="0"/>
  <pageSetup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000"/>
  <sheetViews>
    <sheetView showGridLines="0" topLeftCell="A5" workbookViewId="0">
      <selection sqref="A1:G20"/>
    </sheetView>
  </sheetViews>
  <sheetFormatPr baseColWidth="10" defaultColWidth="14.44140625" defaultRowHeight="15" customHeight="1" x14ac:dyDescent="0.3"/>
  <cols>
    <col min="1" max="4" width="11.44140625" customWidth="1"/>
    <col min="5" max="5" width="25.5546875" customWidth="1"/>
    <col min="6" max="6" width="23.33203125" customWidth="1"/>
    <col min="7" max="7" width="20.6640625" customWidth="1"/>
  </cols>
  <sheetData>
    <row r="1" spans="1:7" ht="15.6" x14ac:dyDescent="0.3">
      <c r="A1" s="342" t="s">
        <v>296</v>
      </c>
      <c r="B1" s="344"/>
      <c r="C1" s="344"/>
      <c r="D1" s="344"/>
      <c r="E1" s="344"/>
      <c r="F1" s="344"/>
      <c r="G1" s="343"/>
    </row>
    <row r="2" spans="1:7" ht="15.6" x14ac:dyDescent="0.3">
      <c r="A2" s="342" t="s">
        <v>297</v>
      </c>
      <c r="B2" s="344"/>
      <c r="C2" s="344"/>
      <c r="D2" s="344"/>
      <c r="E2" s="344"/>
      <c r="F2" s="344"/>
      <c r="G2" s="343"/>
    </row>
    <row r="3" spans="1:7" ht="32.25" customHeight="1" x14ac:dyDescent="0.3">
      <c r="A3" s="71"/>
      <c r="B3" s="72"/>
      <c r="C3" s="72"/>
      <c r="D3" s="73"/>
      <c r="E3" s="388" t="s">
        <v>298</v>
      </c>
      <c r="F3" s="216"/>
      <c r="G3" s="217"/>
    </row>
    <row r="4" spans="1:7" ht="78" customHeight="1" x14ac:dyDescent="0.3">
      <c r="A4" s="74"/>
      <c r="B4" s="54"/>
      <c r="C4" s="54"/>
      <c r="D4" s="49"/>
      <c r="E4" s="75" t="s">
        <v>299</v>
      </c>
      <c r="F4" s="75" t="s">
        <v>300</v>
      </c>
      <c r="G4" s="75" t="s">
        <v>301</v>
      </c>
    </row>
    <row r="5" spans="1:7" ht="71.25" customHeight="1" x14ac:dyDescent="0.3">
      <c r="A5" s="76"/>
      <c r="B5" s="55"/>
      <c r="C5" s="55"/>
      <c r="D5" s="20"/>
      <c r="E5" s="20" t="s">
        <v>302</v>
      </c>
      <c r="F5" s="20" t="s">
        <v>303</v>
      </c>
      <c r="G5" s="20" t="s">
        <v>304</v>
      </c>
    </row>
    <row r="6" spans="1:7" ht="15.6" x14ac:dyDescent="0.3">
      <c r="A6" s="389" t="s">
        <v>24</v>
      </c>
      <c r="B6" s="344"/>
      <c r="C6" s="55"/>
      <c r="D6" s="20"/>
      <c r="E6" s="20">
        <v>1</v>
      </c>
      <c r="F6" s="20">
        <v>2</v>
      </c>
      <c r="G6" s="20">
        <v>3</v>
      </c>
    </row>
    <row r="7" spans="1:7" ht="15.6" x14ac:dyDescent="0.3">
      <c r="A7" s="390" t="s">
        <v>305</v>
      </c>
      <c r="B7" s="378"/>
      <c r="C7" s="385" t="s">
        <v>306</v>
      </c>
      <c r="D7" s="385">
        <v>3</v>
      </c>
      <c r="E7" s="77"/>
      <c r="F7" s="78"/>
      <c r="G7" s="78"/>
    </row>
    <row r="8" spans="1:7" ht="15.6" x14ac:dyDescent="0.3">
      <c r="A8" s="391"/>
      <c r="B8" s="217"/>
      <c r="C8" s="350"/>
      <c r="D8" s="350"/>
      <c r="E8" s="79">
        <v>3</v>
      </c>
      <c r="F8" s="80">
        <v>6</v>
      </c>
      <c r="G8" s="80">
        <v>9</v>
      </c>
    </row>
    <row r="9" spans="1:7" ht="15.6" x14ac:dyDescent="0.3">
      <c r="A9" s="390" t="s">
        <v>307</v>
      </c>
      <c r="B9" s="378"/>
      <c r="C9" s="385" t="s">
        <v>308</v>
      </c>
      <c r="D9" s="385">
        <v>2</v>
      </c>
      <c r="E9" s="81"/>
      <c r="F9" s="77"/>
      <c r="G9" s="78"/>
    </row>
    <row r="10" spans="1:7" ht="15.6" x14ac:dyDescent="0.3">
      <c r="A10" s="391"/>
      <c r="B10" s="217"/>
      <c r="C10" s="350"/>
      <c r="D10" s="350"/>
      <c r="E10" s="82">
        <v>2</v>
      </c>
      <c r="F10" s="79">
        <v>4</v>
      </c>
      <c r="G10" s="80">
        <v>6</v>
      </c>
    </row>
    <row r="11" spans="1:7" ht="15.6" x14ac:dyDescent="0.3">
      <c r="A11" s="390" t="s">
        <v>309</v>
      </c>
      <c r="B11" s="378"/>
      <c r="C11" s="385" t="s">
        <v>310</v>
      </c>
      <c r="D11" s="49"/>
      <c r="E11" s="81"/>
      <c r="F11" s="81"/>
      <c r="G11" s="77"/>
    </row>
    <row r="12" spans="1:7" ht="15.6" x14ac:dyDescent="0.3">
      <c r="A12" s="391"/>
      <c r="B12" s="217"/>
      <c r="C12" s="350"/>
      <c r="D12" s="20">
        <v>1</v>
      </c>
      <c r="E12" s="82">
        <v>1</v>
      </c>
      <c r="F12" s="82">
        <v>2</v>
      </c>
      <c r="G12" s="79">
        <v>3</v>
      </c>
    </row>
    <row r="13" spans="1:7" ht="14.4" x14ac:dyDescent="0.3">
      <c r="A13" s="11"/>
      <c r="B13" s="11"/>
      <c r="C13" s="11"/>
      <c r="D13" s="11"/>
      <c r="E13" s="11"/>
      <c r="F13" s="11"/>
      <c r="G13" s="11"/>
    </row>
    <row r="14" spans="1:7" ht="15" customHeight="1" x14ac:dyDescent="0.3">
      <c r="A14" s="11"/>
      <c r="B14" s="342" t="s">
        <v>311</v>
      </c>
      <c r="C14" s="343"/>
      <c r="D14" s="11"/>
      <c r="E14" s="11"/>
      <c r="F14" s="11"/>
      <c r="G14" s="11"/>
    </row>
    <row r="15" spans="1:7" ht="15.75" customHeight="1" x14ac:dyDescent="0.3">
      <c r="A15" s="63"/>
      <c r="B15" s="342" t="s">
        <v>291</v>
      </c>
      <c r="C15" s="343"/>
    </row>
    <row r="17" spans="2:3" ht="31.2" x14ac:dyDescent="0.3">
      <c r="B17" s="16" t="s">
        <v>291</v>
      </c>
      <c r="C17" s="50" t="s">
        <v>292</v>
      </c>
    </row>
    <row r="18" spans="2:3" ht="15.6" x14ac:dyDescent="0.3">
      <c r="B18" s="19" t="s">
        <v>64</v>
      </c>
      <c r="C18" s="80" t="s">
        <v>293</v>
      </c>
    </row>
    <row r="19" spans="2:3" ht="15.6" x14ac:dyDescent="0.3">
      <c r="B19" s="19" t="s">
        <v>45</v>
      </c>
      <c r="C19" s="79" t="s">
        <v>294</v>
      </c>
    </row>
    <row r="20" spans="2:3" ht="15.6" x14ac:dyDescent="0.3">
      <c r="B20" s="19" t="s">
        <v>47</v>
      </c>
      <c r="C20" s="82" t="s">
        <v>295</v>
      </c>
    </row>
    <row r="21" spans="2:3" ht="15.75" customHeight="1" x14ac:dyDescent="0.3"/>
    <row r="22" spans="2:3" ht="15.75" customHeight="1" x14ac:dyDescent="0.3"/>
    <row r="23" spans="2:3" ht="15.75" customHeight="1" x14ac:dyDescent="0.3"/>
    <row r="24" spans="2:3" ht="15.75" customHeight="1" x14ac:dyDescent="0.3"/>
    <row r="25" spans="2:3" ht="15.75" customHeight="1" x14ac:dyDescent="0.3"/>
    <row r="26" spans="2:3" ht="15.75" customHeight="1" x14ac:dyDescent="0.3"/>
    <row r="27" spans="2:3" ht="15.75" customHeight="1" x14ac:dyDescent="0.3"/>
    <row r="28" spans="2:3" ht="15.75" customHeight="1" x14ac:dyDescent="0.3"/>
    <row r="29" spans="2:3" ht="15.75" customHeight="1" x14ac:dyDescent="0.3"/>
    <row r="30" spans="2:3" ht="15.75" customHeight="1" x14ac:dyDescent="0.3"/>
    <row r="31" spans="2:3" ht="15.75" customHeight="1" x14ac:dyDescent="0.3"/>
    <row r="32" spans="2:3"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14">
    <mergeCell ref="B14:C14"/>
    <mergeCell ref="B15:C15"/>
    <mergeCell ref="A1:G1"/>
    <mergeCell ref="A2:G2"/>
    <mergeCell ref="E3:G3"/>
    <mergeCell ref="A6:B6"/>
    <mergeCell ref="A7:B8"/>
    <mergeCell ref="C7:C8"/>
    <mergeCell ref="D7:D8"/>
    <mergeCell ref="A9:B10"/>
    <mergeCell ref="C9:C10"/>
    <mergeCell ref="D9:D10"/>
    <mergeCell ref="A11:B12"/>
    <mergeCell ref="C11:C1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75"/>
  <sheetViews>
    <sheetView showGridLines="0" tabSelected="1" view="pageBreakPreview" topLeftCell="F1" zoomScale="115" zoomScaleNormal="55" zoomScaleSheetLayoutView="115" workbookViewId="0">
      <pane ySplit="7" topLeftCell="A83" activePane="bottomLeft" state="frozen"/>
      <selection pane="bottomLeft" activeCell="I76" sqref="I76"/>
    </sheetView>
  </sheetViews>
  <sheetFormatPr baseColWidth="10" defaultColWidth="14.44140625" defaultRowHeight="15" customHeight="1" x14ac:dyDescent="0.3"/>
  <cols>
    <col min="1" max="1" width="46" customWidth="1"/>
    <col min="2" max="2" width="34.109375" customWidth="1"/>
    <col min="3" max="3" width="31.6640625" customWidth="1"/>
    <col min="4" max="4" width="53.6640625" customWidth="1"/>
    <col min="5" max="5" width="60.88671875" style="161" customWidth="1"/>
    <col min="6" max="6" width="29.6640625" customWidth="1"/>
    <col min="7" max="7" width="30.5546875" style="93" customWidth="1"/>
    <col min="8" max="8" width="30.5546875" customWidth="1"/>
    <col min="9" max="9" width="28.77734375" style="13" customWidth="1"/>
    <col min="10" max="10" width="21.109375" customWidth="1"/>
    <col min="11" max="11" width="30" customWidth="1"/>
    <col min="12" max="27" width="11.44140625" customWidth="1"/>
  </cols>
  <sheetData>
    <row r="1" spans="1:11" ht="14.4" x14ac:dyDescent="0.3">
      <c r="A1" s="244" t="s">
        <v>0</v>
      </c>
      <c r="B1" s="245"/>
      <c r="C1" s="245"/>
      <c r="D1" s="245"/>
      <c r="E1" s="245"/>
      <c r="F1" s="245"/>
      <c r="G1" s="245"/>
      <c r="H1" s="245"/>
      <c r="I1" s="245"/>
      <c r="J1" s="245"/>
      <c r="K1" s="246"/>
    </row>
    <row r="2" spans="1:11" ht="14.4" x14ac:dyDescent="0.3">
      <c r="A2" s="247" t="s">
        <v>1</v>
      </c>
      <c r="B2" s="248"/>
      <c r="C2" s="248"/>
      <c r="D2" s="248"/>
      <c r="E2" s="248"/>
      <c r="F2" s="248"/>
      <c r="G2" s="248"/>
      <c r="H2" s="248"/>
      <c r="I2" s="248"/>
      <c r="J2" s="248"/>
      <c r="K2" s="249"/>
    </row>
    <row r="3" spans="1:11" ht="14.4" x14ac:dyDescent="0.3">
      <c r="A3" s="247" t="s">
        <v>316</v>
      </c>
      <c r="B3" s="248"/>
      <c r="C3" s="248"/>
      <c r="D3" s="248"/>
      <c r="E3" s="248"/>
      <c r="F3" s="248"/>
      <c r="G3" s="248"/>
      <c r="H3" s="248"/>
      <c r="I3" s="248"/>
      <c r="J3" s="248"/>
      <c r="K3" s="249"/>
    </row>
    <row r="4" spans="1:11" s="93" customFormat="1" ht="14.4" x14ac:dyDescent="0.3">
      <c r="A4" s="247" t="s">
        <v>488</v>
      </c>
      <c r="B4" s="248"/>
      <c r="C4" s="248"/>
      <c r="D4" s="248"/>
      <c r="E4" s="248"/>
      <c r="F4" s="248"/>
      <c r="G4" s="248"/>
      <c r="H4" s="248"/>
      <c r="I4" s="248"/>
      <c r="J4" s="248"/>
      <c r="K4" s="249"/>
    </row>
    <row r="5" spans="1:11" thickBot="1" x14ac:dyDescent="0.35">
      <c r="A5" s="250"/>
      <c r="B5" s="251"/>
      <c r="C5" s="251"/>
      <c r="D5" s="251"/>
      <c r="E5" s="251"/>
      <c r="F5" s="251"/>
      <c r="G5" s="251"/>
      <c r="H5" s="251"/>
      <c r="I5" s="251"/>
      <c r="J5" s="251"/>
      <c r="K5" s="252"/>
    </row>
    <row r="6" spans="1:11" s="93" customFormat="1" ht="15.75" customHeight="1" thickBot="1" x14ac:dyDescent="0.35">
      <c r="A6" s="236" t="s">
        <v>358</v>
      </c>
      <c r="B6" s="237"/>
      <c r="C6" s="237"/>
      <c r="D6" s="237"/>
      <c r="E6" s="237"/>
      <c r="F6" s="237"/>
      <c r="G6" s="238"/>
      <c r="H6" s="239" t="s">
        <v>840</v>
      </c>
      <c r="I6" s="240"/>
      <c r="J6" s="240"/>
      <c r="K6" s="241"/>
    </row>
    <row r="7" spans="1:11" ht="66.599999999999994" customHeight="1" thickBot="1" x14ac:dyDescent="0.35">
      <c r="A7" s="107" t="s">
        <v>312</v>
      </c>
      <c r="B7" s="106" t="s">
        <v>359</v>
      </c>
      <c r="C7" s="103" t="s">
        <v>313</v>
      </c>
      <c r="D7" s="103" t="s">
        <v>356</v>
      </c>
      <c r="E7" s="163" t="s">
        <v>474</v>
      </c>
      <c r="F7" s="103" t="s">
        <v>357</v>
      </c>
      <c r="G7" s="103" t="s">
        <v>314</v>
      </c>
      <c r="H7" s="103" t="s">
        <v>315</v>
      </c>
      <c r="I7" s="104" t="s">
        <v>363</v>
      </c>
      <c r="J7" s="104" t="s">
        <v>364</v>
      </c>
      <c r="K7" s="104" t="s">
        <v>365</v>
      </c>
    </row>
    <row r="8" spans="1:11" ht="15.75" customHeight="1" thickBot="1" x14ac:dyDescent="0.35">
      <c r="A8" s="166" t="s">
        <v>484</v>
      </c>
      <c r="B8" s="193" t="s">
        <v>476</v>
      </c>
      <c r="C8" s="167"/>
      <c r="D8" s="167"/>
      <c r="E8" s="167"/>
      <c r="F8" s="167"/>
      <c r="G8" s="167"/>
      <c r="H8" s="167"/>
      <c r="I8" s="207"/>
      <c r="J8" s="167"/>
      <c r="K8" s="168"/>
    </row>
    <row r="9" spans="1:11" ht="61.5" customHeight="1" x14ac:dyDescent="0.3">
      <c r="A9" s="253" t="s">
        <v>475</v>
      </c>
      <c r="B9" s="253" t="s">
        <v>477</v>
      </c>
      <c r="C9" s="257" t="s">
        <v>485</v>
      </c>
      <c r="D9" s="87" t="s">
        <v>478</v>
      </c>
      <c r="E9" s="253" t="s">
        <v>479</v>
      </c>
      <c r="F9" s="194" t="s">
        <v>483</v>
      </c>
      <c r="G9" s="105"/>
      <c r="H9" s="88">
        <v>1</v>
      </c>
      <c r="I9" s="208" t="s">
        <v>790</v>
      </c>
      <c r="J9" s="87" t="s">
        <v>834</v>
      </c>
      <c r="K9" s="108">
        <f>AVERAGE(H9:H12)</f>
        <v>1</v>
      </c>
    </row>
    <row r="10" spans="1:11" s="85" customFormat="1" ht="38.25" customHeight="1" x14ac:dyDescent="0.3">
      <c r="A10" s="233"/>
      <c r="B10" s="233"/>
      <c r="C10" s="258"/>
      <c r="D10" s="87" t="s">
        <v>480</v>
      </c>
      <c r="E10" s="233"/>
      <c r="F10" s="194" t="s">
        <v>483</v>
      </c>
      <c r="G10" s="105"/>
      <c r="H10" s="88">
        <v>1</v>
      </c>
      <c r="I10" s="208" t="s">
        <v>790</v>
      </c>
      <c r="J10" s="87" t="s">
        <v>834</v>
      </c>
      <c r="K10" s="242" t="str">
        <f>VLOOKUP(K9,'Datos Validaciones PAO'!$N$2:$O$26,2,TRUE)</f>
        <v>Meta Cumplida (MC)</v>
      </c>
    </row>
    <row r="11" spans="1:11" s="85" customFormat="1" ht="48.75" customHeight="1" x14ac:dyDescent="0.3">
      <c r="A11" s="233"/>
      <c r="B11" s="233"/>
      <c r="C11" s="256" t="s">
        <v>486</v>
      </c>
      <c r="D11" s="87" t="s">
        <v>481</v>
      </c>
      <c r="E11" s="233"/>
      <c r="F11" s="194" t="s">
        <v>483</v>
      </c>
      <c r="G11" s="105"/>
      <c r="H11" s="88">
        <v>1</v>
      </c>
      <c r="I11" s="208" t="s">
        <v>791</v>
      </c>
      <c r="J11" s="87" t="s">
        <v>835</v>
      </c>
      <c r="K11" s="243"/>
    </row>
    <row r="12" spans="1:11" s="85" customFormat="1" ht="33" customHeight="1" thickBot="1" x14ac:dyDescent="0.35">
      <c r="A12" s="254"/>
      <c r="B12" s="254"/>
      <c r="C12" s="256"/>
      <c r="D12" s="87" t="s">
        <v>482</v>
      </c>
      <c r="E12" s="254"/>
      <c r="F12" s="194" t="s">
        <v>483</v>
      </c>
      <c r="G12" s="105"/>
      <c r="H12" s="88">
        <v>1</v>
      </c>
      <c r="I12" s="208" t="s">
        <v>791</v>
      </c>
      <c r="J12" s="87" t="s">
        <v>835</v>
      </c>
      <c r="K12" s="243"/>
    </row>
    <row r="13" spans="1:11" s="161" customFormat="1" ht="15.75" customHeight="1" thickBot="1" x14ac:dyDescent="0.35">
      <c r="A13" s="166" t="s">
        <v>2</v>
      </c>
      <c r="B13" s="193" t="s">
        <v>476</v>
      </c>
      <c r="C13" s="167"/>
      <c r="D13" s="169"/>
      <c r="E13" s="167"/>
      <c r="F13" s="392"/>
      <c r="G13" s="167"/>
      <c r="H13" s="167"/>
      <c r="I13" s="207"/>
      <c r="J13" s="167"/>
      <c r="K13" s="168"/>
    </row>
    <row r="14" spans="1:11" s="93" customFormat="1" ht="75" customHeight="1" x14ac:dyDescent="0.3">
      <c r="A14" s="253" t="s">
        <v>487</v>
      </c>
      <c r="B14" s="164"/>
      <c r="C14" s="201"/>
      <c r="D14" s="164" t="s">
        <v>489</v>
      </c>
      <c r="E14" s="87" t="s">
        <v>490</v>
      </c>
      <c r="F14" s="194" t="s">
        <v>483</v>
      </c>
      <c r="G14" s="195" t="s">
        <v>155</v>
      </c>
      <c r="H14" s="88">
        <v>0</v>
      </c>
      <c r="I14" s="198" t="s">
        <v>842</v>
      </c>
      <c r="J14" s="109"/>
      <c r="K14" s="108">
        <f>AVERAGE(H14:H24)</f>
        <v>0.12727272727272726</v>
      </c>
    </row>
    <row r="15" spans="1:11" s="161" customFormat="1" ht="64.2" customHeight="1" x14ac:dyDescent="0.3">
      <c r="A15" s="233"/>
      <c r="B15" s="164"/>
      <c r="C15" s="164"/>
      <c r="D15" s="201"/>
      <c r="E15" s="87" t="s">
        <v>491</v>
      </c>
      <c r="F15" s="194" t="s">
        <v>483</v>
      </c>
      <c r="G15" s="195" t="s">
        <v>155</v>
      </c>
      <c r="H15" s="88">
        <v>0.25</v>
      </c>
      <c r="I15" s="198" t="s">
        <v>836</v>
      </c>
      <c r="J15" s="87" t="s">
        <v>838</v>
      </c>
      <c r="K15" s="242" t="str">
        <f>VLOOKUP(K11,'Datos Validaciones PAO'!$N$2:$O$26,2,TRUE)</f>
        <v>Meta No Cumplida (MNC)</v>
      </c>
    </row>
    <row r="16" spans="1:11" s="161" customFormat="1" ht="90.6" customHeight="1" x14ac:dyDescent="0.3">
      <c r="A16" s="233"/>
      <c r="B16" s="164"/>
      <c r="C16" s="164"/>
      <c r="D16" s="201"/>
      <c r="E16" s="87" t="s">
        <v>492</v>
      </c>
      <c r="F16" s="194" t="s">
        <v>483</v>
      </c>
      <c r="G16" s="195" t="s">
        <v>155</v>
      </c>
      <c r="H16" s="88">
        <v>0</v>
      </c>
      <c r="I16" s="198" t="s">
        <v>841</v>
      </c>
      <c r="J16" s="109"/>
      <c r="K16" s="243"/>
    </row>
    <row r="17" spans="1:11" s="161" customFormat="1" ht="30.75" customHeight="1" x14ac:dyDescent="0.3">
      <c r="A17" s="233"/>
      <c r="B17" s="164"/>
      <c r="C17" s="164"/>
      <c r="D17" s="201"/>
      <c r="E17" s="87" t="s">
        <v>493</v>
      </c>
      <c r="F17" s="194" t="s">
        <v>483</v>
      </c>
      <c r="G17" s="195" t="s">
        <v>155</v>
      </c>
      <c r="H17" s="88">
        <v>0.2</v>
      </c>
      <c r="I17" s="198" t="s">
        <v>792</v>
      </c>
      <c r="J17" s="109"/>
      <c r="K17" s="243"/>
    </row>
    <row r="18" spans="1:11" s="161" customFormat="1" ht="60.6" customHeight="1" x14ac:dyDescent="0.3">
      <c r="A18" s="233"/>
      <c r="B18" s="164"/>
      <c r="C18" s="164"/>
      <c r="D18" s="201"/>
      <c r="E18" s="87" t="s">
        <v>494</v>
      </c>
      <c r="F18" s="194" t="s">
        <v>483</v>
      </c>
      <c r="G18" s="195" t="s">
        <v>155</v>
      </c>
      <c r="H18" s="88">
        <v>0</v>
      </c>
      <c r="I18" s="198" t="s">
        <v>837</v>
      </c>
      <c r="J18" s="87" t="s">
        <v>839</v>
      </c>
      <c r="K18" s="243"/>
    </row>
    <row r="19" spans="1:11" s="93" customFormat="1" ht="54.6" customHeight="1" x14ac:dyDescent="0.3">
      <c r="A19" s="233"/>
      <c r="B19" s="164"/>
      <c r="C19" s="164"/>
      <c r="D19" s="201"/>
      <c r="E19" s="87" t="s">
        <v>495</v>
      </c>
      <c r="F19" s="194" t="s">
        <v>483</v>
      </c>
      <c r="G19" s="195" t="s">
        <v>155</v>
      </c>
      <c r="H19" s="88">
        <v>0</v>
      </c>
      <c r="I19" s="198" t="s">
        <v>837</v>
      </c>
      <c r="J19" s="87" t="s">
        <v>839</v>
      </c>
      <c r="K19" s="243"/>
    </row>
    <row r="20" spans="1:11" s="161" customFormat="1" ht="30.75" customHeight="1" x14ac:dyDescent="0.3">
      <c r="A20" s="233"/>
      <c r="B20" s="164"/>
      <c r="C20" s="164"/>
      <c r="D20" s="201"/>
      <c r="E20" s="87" t="s">
        <v>496</v>
      </c>
      <c r="F20" s="194" t="s">
        <v>483</v>
      </c>
      <c r="G20" s="195" t="s">
        <v>155</v>
      </c>
      <c r="H20" s="88">
        <v>0.95</v>
      </c>
      <c r="I20" s="198" t="s">
        <v>793</v>
      </c>
      <c r="J20" s="109"/>
      <c r="K20" s="243"/>
    </row>
    <row r="21" spans="1:11" s="161" customFormat="1" ht="53.4" customHeight="1" x14ac:dyDescent="0.3">
      <c r="A21" s="233"/>
      <c r="B21" s="164"/>
      <c r="C21" s="164"/>
      <c r="D21" s="164"/>
      <c r="E21" s="87" t="s">
        <v>497</v>
      </c>
      <c r="F21" s="194" t="s">
        <v>483</v>
      </c>
      <c r="G21" s="195" t="s">
        <v>155</v>
      </c>
      <c r="H21" s="88">
        <v>0</v>
      </c>
      <c r="I21" s="198" t="s">
        <v>837</v>
      </c>
      <c r="J21" s="87" t="s">
        <v>839</v>
      </c>
      <c r="K21" s="243"/>
    </row>
    <row r="22" spans="1:11" s="161" customFormat="1" ht="50.4" customHeight="1" x14ac:dyDescent="0.3">
      <c r="A22" s="233"/>
      <c r="B22" s="164"/>
      <c r="C22" s="164"/>
      <c r="D22" s="164"/>
      <c r="E22" s="87" t="s">
        <v>498</v>
      </c>
      <c r="F22" s="194" t="s">
        <v>483</v>
      </c>
      <c r="G22" s="195" t="s">
        <v>155</v>
      </c>
      <c r="H22" s="88">
        <v>0</v>
      </c>
      <c r="I22" s="198" t="s">
        <v>837</v>
      </c>
      <c r="J22" s="87" t="s">
        <v>839</v>
      </c>
      <c r="K22" s="243"/>
    </row>
    <row r="23" spans="1:11" s="93" customFormat="1" ht="30.75" customHeight="1" x14ac:dyDescent="0.3">
      <c r="A23" s="233"/>
      <c r="B23" s="164"/>
      <c r="C23" s="164"/>
      <c r="D23" s="164"/>
      <c r="E23" s="87" t="s">
        <v>499</v>
      </c>
      <c r="F23" s="194" t="s">
        <v>483</v>
      </c>
      <c r="G23" s="195" t="s">
        <v>155</v>
      </c>
      <c r="H23" s="88">
        <v>0</v>
      </c>
      <c r="I23" s="198" t="s">
        <v>792</v>
      </c>
      <c r="J23" s="109"/>
      <c r="K23" s="243"/>
    </row>
    <row r="24" spans="1:11" s="93" customFormat="1" ht="30.75" customHeight="1" thickBot="1" x14ac:dyDescent="0.35">
      <c r="A24" s="234"/>
      <c r="B24" s="164"/>
      <c r="C24" s="164"/>
      <c r="D24" s="164"/>
      <c r="E24" s="87" t="s">
        <v>500</v>
      </c>
      <c r="F24" s="194" t="s">
        <v>483</v>
      </c>
      <c r="G24" s="195" t="s">
        <v>155</v>
      </c>
      <c r="H24" s="88">
        <v>0</v>
      </c>
      <c r="I24" s="198" t="s">
        <v>792</v>
      </c>
      <c r="J24" s="109"/>
      <c r="K24" s="255"/>
    </row>
    <row r="25" spans="1:11" s="161" customFormat="1" ht="15.75" customHeight="1" thickBot="1" x14ac:dyDescent="0.35">
      <c r="A25" s="166" t="s">
        <v>2</v>
      </c>
      <c r="B25" s="193" t="s">
        <v>476</v>
      </c>
      <c r="C25" s="167"/>
      <c r="D25" s="171"/>
      <c r="E25" s="167"/>
      <c r="F25" s="392"/>
      <c r="G25" s="167"/>
      <c r="H25" s="167"/>
      <c r="I25" s="198"/>
      <c r="J25" s="167"/>
      <c r="K25" s="168"/>
    </row>
    <row r="26" spans="1:11" s="161" customFormat="1" ht="75" customHeight="1" x14ac:dyDescent="0.3">
      <c r="A26" s="259" t="s">
        <v>501</v>
      </c>
      <c r="B26" s="164"/>
      <c r="C26" s="164"/>
      <c r="D26" s="164"/>
      <c r="E26" s="87" t="s">
        <v>502</v>
      </c>
      <c r="F26" s="194" t="s">
        <v>510</v>
      </c>
      <c r="G26" s="195" t="s">
        <v>155</v>
      </c>
      <c r="H26" s="88">
        <v>0</v>
      </c>
      <c r="I26" s="198" t="s">
        <v>794</v>
      </c>
      <c r="J26" s="109"/>
      <c r="K26" s="108">
        <f>AVERAGE(H26:H33)</f>
        <v>0.875</v>
      </c>
    </row>
    <row r="27" spans="1:11" s="161" customFormat="1" ht="46.5" customHeight="1" x14ac:dyDescent="0.3">
      <c r="A27" s="260"/>
      <c r="B27" s="164"/>
      <c r="C27" s="164"/>
      <c r="D27" s="201"/>
      <c r="E27" s="87" t="s">
        <v>503</v>
      </c>
      <c r="F27" s="194" t="s">
        <v>510</v>
      </c>
      <c r="G27" s="195" t="s">
        <v>155</v>
      </c>
      <c r="H27" s="88">
        <v>1</v>
      </c>
      <c r="I27" s="295" t="s">
        <v>795</v>
      </c>
      <c r="J27" s="109"/>
      <c r="K27" s="235" t="str">
        <f>VLOOKUP(K26,'Datos Validaciones PAO'!$N$2:$O$26,2,TRUE)</f>
        <v>Meta Parcialmente Cumplida (MPC)</v>
      </c>
    </row>
    <row r="28" spans="1:11" s="161" customFormat="1" ht="37.5" customHeight="1" x14ac:dyDescent="0.3">
      <c r="A28" s="260"/>
      <c r="B28" s="164"/>
      <c r="C28" s="164"/>
      <c r="D28" s="201"/>
      <c r="E28" s="87" t="s">
        <v>504</v>
      </c>
      <c r="F28" s="194" t="s">
        <v>510</v>
      </c>
      <c r="G28" s="195" t="s">
        <v>155</v>
      </c>
      <c r="H28" s="88">
        <v>1</v>
      </c>
      <c r="I28" s="296"/>
      <c r="J28" s="109"/>
      <c r="K28" s="235"/>
    </row>
    <row r="29" spans="1:11" s="161" customFormat="1" ht="51" customHeight="1" x14ac:dyDescent="0.3">
      <c r="A29" s="260"/>
      <c r="B29" s="164"/>
      <c r="C29" s="164"/>
      <c r="D29" s="201"/>
      <c r="E29" s="87" t="s">
        <v>505</v>
      </c>
      <c r="F29" s="194" t="s">
        <v>510</v>
      </c>
      <c r="G29" s="195" t="s">
        <v>155</v>
      </c>
      <c r="H29" s="88">
        <v>1</v>
      </c>
      <c r="I29" s="296"/>
      <c r="J29" s="109"/>
      <c r="K29" s="235"/>
    </row>
    <row r="30" spans="1:11" s="161" customFormat="1" ht="30.75" customHeight="1" x14ac:dyDescent="0.3">
      <c r="A30" s="260"/>
      <c r="B30" s="196"/>
      <c r="C30" s="196"/>
      <c r="D30" s="201"/>
      <c r="E30" s="87" t="s">
        <v>506</v>
      </c>
      <c r="F30" s="194" t="s">
        <v>510</v>
      </c>
      <c r="G30" s="195" t="s">
        <v>155</v>
      </c>
      <c r="H30" s="88">
        <v>1</v>
      </c>
      <c r="I30" s="297"/>
      <c r="J30" s="109"/>
      <c r="K30" s="235"/>
    </row>
    <row r="31" spans="1:11" s="161" customFormat="1" ht="30.75" customHeight="1" x14ac:dyDescent="0.3">
      <c r="A31" s="260"/>
      <c r="B31" s="196"/>
      <c r="C31" s="196"/>
      <c r="D31" s="201"/>
      <c r="E31" s="87" t="s">
        <v>507</v>
      </c>
      <c r="F31" s="194" t="s">
        <v>510</v>
      </c>
      <c r="G31" s="195" t="s">
        <v>155</v>
      </c>
      <c r="H31" s="88">
        <v>1</v>
      </c>
      <c r="I31" s="198" t="s">
        <v>796</v>
      </c>
      <c r="J31" s="109"/>
      <c r="K31" s="235"/>
    </row>
    <row r="32" spans="1:11" s="161" customFormat="1" ht="30.75" customHeight="1" x14ac:dyDescent="0.3">
      <c r="A32" s="260"/>
      <c r="B32" s="196"/>
      <c r="C32" s="196"/>
      <c r="D32" s="201"/>
      <c r="E32" s="87" t="s">
        <v>508</v>
      </c>
      <c r="F32" s="194" t="s">
        <v>510</v>
      </c>
      <c r="G32" s="195" t="s">
        <v>155</v>
      </c>
      <c r="H32" s="88">
        <v>1</v>
      </c>
      <c r="I32" s="198" t="s">
        <v>797</v>
      </c>
      <c r="J32" s="109"/>
      <c r="K32" s="235"/>
    </row>
    <row r="33" spans="1:11" s="161" customFormat="1" ht="30.75" customHeight="1" thickBot="1" x14ac:dyDescent="0.35">
      <c r="A33" s="261"/>
      <c r="B33" s="196"/>
      <c r="C33" s="196"/>
      <c r="D33" s="164"/>
      <c r="E33" s="87" t="s">
        <v>509</v>
      </c>
      <c r="F33" s="194" t="s">
        <v>510</v>
      </c>
      <c r="G33" s="195" t="s">
        <v>155</v>
      </c>
      <c r="H33" s="88">
        <v>1</v>
      </c>
      <c r="I33" s="198" t="s">
        <v>798</v>
      </c>
      <c r="J33" s="109"/>
      <c r="K33" s="235"/>
    </row>
    <row r="34" spans="1:11" s="161" customFormat="1" ht="15.75" customHeight="1" thickBot="1" x14ac:dyDescent="0.35">
      <c r="A34" s="172" t="s">
        <v>2</v>
      </c>
      <c r="B34" s="197" t="s">
        <v>476</v>
      </c>
      <c r="C34" s="169"/>
      <c r="D34" s="171"/>
      <c r="E34" s="167"/>
      <c r="F34" s="392"/>
      <c r="G34" s="167"/>
      <c r="H34" s="167"/>
      <c r="I34" s="198"/>
      <c r="J34" s="167"/>
      <c r="K34" s="176"/>
    </row>
    <row r="35" spans="1:11" s="161" customFormat="1" ht="75" customHeight="1" x14ac:dyDescent="0.3">
      <c r="A35" s="232" t="s">
        <v>511</v>
      </c>
      <c r="B35" s="164"/>
      <c r="C35" s="164"/>
      <c r="D35" s="201"/>
      <c r="E35" s="87" t="s">
        <v>512</v>
      </c>
      <c r="F35" s="194" t="s">
        <v>522</v>
      </c>
      <c r="G35" s="195" t="s">
        <v>155</v>
      </c>
      <c r="H35" s="88">
        <v>1</v>
      </c>
      <c r="I35" s="198" t="s">
        <v>795</v>
      </c>
      <c r="J35" s="109"/>
      <c r="K35" s="108">
        <f>AVERAGE(H35:H44)</f>
        <v>0.60000000000000009</v>
      </c>
    </row>
    <row r="36" spans="1:11" s="161" customFormat="1" ht="30.75" customHeight="1" x14ac:dyDescent="0.3">
      <c r="A36" s="233"/>
      <c r="B36" s="164"/>
      <c r="C36" s="164"/>
      <c r="D36" s="201"/>
      <c r="E36" s="87" t="s">
        <v>513</v>
      </c>
      <c r="F36" s="194" t="s">
        <v>522</v>
      </c>
      <c r="G36" s="195" t="s">
        <v>155</v>
      </c>
      <c r="H36" s="88">
        <v>1</v>
      </c>
      <c r="I36" s="295" t="s">
        <v>795</v>
      </c>
      <c r="J36" s="109"/>
      <c r="K36" s="235" t="str">
        <f>VLOOKUP(K35,'Datos Validaciones PAO'!$N$2:$O$26,2,TRUE)</f>
        <v>Meta Parcialmente Cumplida (MPC)</v>
      </c>
    </row>
    <row r="37" spans="1:11" s="161" customFormat="1" ht="37.5" customHeight="1" x14ac:dyDescent="0.3">
      <c r="A37" s="233"/>
      <c r="B37" s="164"/>
      <c r="C37" s="164"/>
      <c r="D37" s="201"/>
      <c r="E37" s="87" t="s">
        <v>514</v>
      </c>
      <c r="F37" s="194" t="s">
        <v>522</v>
      </c>
      <c r="G37" s="195" t="s">
        <v>155</v>
      </c>
      <c r="H37" s="88">
        <v>1</v>
      </c>
      <c r="I37" s="296"/>
      <c r="J37" s="109"/>
      <c r="K37" s="235"/>
    </row>
    <row r="38" spans="1:11" s="161" customFormat="1" ht="30.75" customHeight="1" x14ac:dyDescent="0.3">
      <c r="A38" s="233"/>
      <c r="B38" s="164"/>
      <c r="C38" s="164"/>
      <c r="D38" s="201"/>
      <c r="E38" s="87" t="s">
        <v>515</v>
      </c>
      <c r="F38" s="194" t="s">
        <v>522</v>
      </c>
      <c r="G38" s="195" t="s">
        <v>155</v>
      </c>
      <c r="H38" s="88">
        <v>1</v>
      </c>
      <c r="I38" s="297"/>
      <c r="J38" s="109"/>
      <c r="K38" s="235"/>
    </row>
    <row r="39" spans="1:11" s="161" customFormat="1" ht="75" customHeight="1" x14ac:dyDescent="0.3">
      <c r="A39" s="233"/>
      <c r="B39" s="164"/>
      <c r="C39" s="164"/>
      <c r="D39" s="201"/>
      <c r="E39" s="87" t="s">
        <v>516</v>
      </c>
      <c r="F39" s="194" t="s">
        <v>522</v>
      </c>
      <c r="G39" s="195" t="s">
        <v>155</v>
      </c>
      <c r="H39" s="88">
        <v>0.2</v>
      </c>
      <c r="I39" s="198" t="s">
        <v>796</v>
      </c>
      <c r="J39" s="109"/>
      <c r="K39" s="235"/>
    </row>
    <row r="40" spans="1:11" s="161" customFormat="1" ht="30.75" customHeight="1" x14ac:dyDescent="0.3">
      <c r="A40" s="233"/>
      <c r="B40" s="164"/>
      <c r="C40" s="164"/>
      <c r="D40" s="164"/>
      <c r="E40" s="87" t="s">
        <v>517</v>
      </c>
      <c r="F40" s="194" t="s">
        <v>522</v>
      </c>
      <c r="G40" s="195" t="s">
        <v>155</v>
      </c>
      <c r="H40" s="88">
        <v>0</v>
      </c>
      <c r="I40" s="198"/>
      <c r="J40" s="109"/>
      <c r="K40" s="235"/>
    </row>
    <row r="41" spans="1:11" s="161" customFormat="1" ht="43.8" customHeight="1" x14ac:dyDescent="0.3">
      <c r="A41" s="233"/>
      <c r="B41" s="164"/>
      <c r="C41" s="164"/>
      <c r="D41" s="201"/>
      <c r="E41" s="87" t="s">
        <v>518</v>
      </c>
      <c r="F41" s="194" t="s">
        <v>522</v>
      </c>
      <c r="G41" s="195" t="s">
        <v>155</v>
      </c>
      <c r="H41" s="88">
        <v>0.9</v>
      </c>
      <c r="I41" s="198" t="s">
        <v>795</v>
      </c>
      <c r="J41" s="109"/>
      <c r="K41" s="235"/>
    </row>
    <row r="42" spans="1:11" s="161" customFormat="1" ht="45.6" customHeight="1" x14ac:dyDescent="0.3">
      <c r="A42" s="233"/>
      <c r="B42" s="164"/>
      <c r="C42" s="164"/>
      <c r="D42" s="201"/>
      <c r="E42" s="87" t="s">
        <v>519</v>
      </c>
      <c r="F42" s="194" t="s">
        <v>522</v>
      </c>
      <c r="G42" s="195" t="s">
        <v>155</v>
      </c>
      <c r="H42" s="88">
        <v>0.9</v>
      </c>
      <c r="I42" s="198" t="s">
        <v>795</v>
      </c>
      <c r="J42" s="109"/>
      <c r="K42" s="235"/>
    </row>
    <row r="43" spans="1:11" s="161" customFormat="1" ht="30.75" customHeight="1" x14ac:dyDescent="0.3">
      <c r="A43" s="233"/>
      <c r="B43" s="164"/>
      <c r="C43" s="164"/>
      <c r="D43" s="164"/>
      <c r="E43" s="87" t="s">
        <v>520</v>
      </c>
      <c r="F43" s="194" t="s">
        <v>522</v>
      </c>
      <c r="G43" s="195" t="s">
        <v>155</v>
      </c>
      <c r="H43" s="88">
        <v>0</v>
      </c>
      <c r="I43" s="198"/>
      <c r="J43" s="109"/>
      <c r="K43" s="235"/>
    </row>
    <row r="44" spans="1:11" s="161" customFormat="1" ht="30.75" customHeight="1" thickBot="1" x14ac:dyDescent="0.35">
      <c r="A44" s="234"/>
      <c r="B44" s="164"/>
      <c r="C44" s="164"/>
      <c r="D44" s="164"/>
      <c r="E44" s="87" t="s">
        <v>521</v>
      </c>
      <c r="F44" s="194" t="s">
        <v>522</v>
      </c>
      <c r="G44" s="195" t="s">
        <v>155</v>
      </c>
      <c r="H44" s="88">
        <v>0</v>
      </c>
      <c r="I44" s="198"/>
      <c r="J44" s="109"/>
      <c r="K44" s="235"/>
    </row>
    <row r="45" spans="1:11" s="161" customFormat="1" ht="15.75" customHeight="1" thickBot="1" x14ac:dyDescent="0.35">
      <c r="A45" s="172" t="s">
        <v>2</v>
      </c>
      <c r="B45" s="197" t="s">
        <v>476</v>
      </c>
      <c r="C45" s="169"/>
      <c r="D45" s="171"/>
      <c r="E45" s="167"/>
      <c r="F45" s="392"/>
      <c r="G45" s="167"/>
      <c r="H45" s="167"/>
      <c r="I45" s="198"/>
      <c r="J45" s="167"/>
      <c r="K45" s="168"/>
    </row>
    <row r="46" spans="1:11" s="161" customFormat="1" ht="75" customHeight="1" x14ac:dyDescent="0.3">
      <c r="A46" s="232" t="s">
        <v>523</v>
      </c>
      <c r="B46" s="164"/>
      <c r="C46" s="164"/>
      <c r="D46" s="201"/>
      <c r="E46" s="87" t="s">
        <v>524</v>
      </c>
      <c r="F46" s="194" t="s">
        <v>535</v>
      </c>
      <c r="G46" s="195" t="s">
        <v>155</v>
      </c>
      <c r="H46" s="88">
        <v>0.9</v>
      </c>
      <c r="I46" s="198" t="s">
        <v>795</v>
      </c>
      <c r="J46" s="109"/>
      <c r="K46" s="108">
        <f>AVERAGE(H46:H59)</f>
        <v>0.13357142857142859</v>
      </c>
    </row>
    <row r="47" spans="1:11" s="161" customFormat="1" ht="30.75" customHeight="1" x14ac:dyDescent="0.3">
      <c r="A47" s="233"/>
      <c r="B47" s="164"/>
      <c r="C47" s="164"/>
      <c r="D47" s="203"/>
      <c r="E47" s="87" t="s">
        <v>525</v>
      </c>
      <c r="F47" s="194" t="s">
        <v>535</v>
      </c>
      <c r="G47" s="195" t="s">
        <v>155</v>
      </c>
      <c r="H47" s="88">
        <v>0.2</v>
      </c>
      <c r="I47" s="295" t="s">
        <v>796</v>
      </c>
      <c r="J47" s="109"/>
      <c r="K47" s="235" t="str">
        <f>VLOOKUP(K46,'Datos Validaciones PAO'!$N$2:$O$26,2,TRUE)</f>
        <v>Meta Parcialmente Cumplida (MPC)</v>
      </c>
    </row>
    <row r="48" spans="1:11" s="161" customFormat="1" ht="37.5" customHeight="1" x14ac:dyDescent="0.3">
      <c r="A48" s="233"/>
      <c r="B48" s="164"/>
      <c r="C48" s="164"/>
      <c r="D48" s="201"/>
      <c r="E48" s="87" t="s">
        <v>537</v>
      </c>
      <c r="F48" s="194" t="s">
        <v>535</v>
      </c>
      <c r="G48" s="195" t="s">
        <v>155</v>
      </c>
      <c r="H48" s="88">
        <v>0.2</v>
      </c>
      <c r="I48" s="296"/>
      <c r="J48" s="109"/>
      <c r="K48" s="235"/>
    </row>
    <row r="49" spans="1:11" s="161" customFormat="1" ht="30.75" customHeight="1" x14ac:dyDescent="0.3">
      <c r="A49" s="233"/>
      <c r="B49" s="164"/>
      <c r="C49" s="164"/>
      <c r="D49" s="201"/>
      <c r="E49" s="87" t="s">
        <v>536</v>
      </c>
      <c r="F49" s="194" t="s">
        <v>535</v>
      </c>
      <c r="G49" s="195" t="s">
        <v>155</v>
      </c>
      <c r="H49" s="88">
        <v>0.2</v>
      </c>
      <c r="I49" s="297"/>
      <c r="J49" s="109"/>
      <c r="K49" s="235"/>
    </row>
    <row r="50" spans="1:11" s="161" customFormat="1" ht="30.75" customHeight="1" x14ac:dyDescent="0.3">
      <c r="A50" s="233"/>
      <c r="B50" s="164"/>
      <c r="C50" s="164"/>
      <c r="D50" s="201"/>
      <c r="E50" s="87" t="s">
        <v>538</v>
      </c>
      <c r="F50" s="194" t="s">
        <v>535</v>
      </c>
      <c r="G50" s="195" t="s">
        <v>155</v>
      </c>
      <c r="H50" s="88">
        <v>0</v>
      </c>
      <c r="I50" s="198" t="s">
        <v>799</v>
      </c>
      <c r="J50" s="109"/>
      <c r="K50" s="235"/>
    </row>
    <row r="51" spans="1:11" s="161" customFormat="1" ht="30.75" customHeight="1" x14ac:dyDescent="0.3">
      <c r="A51" s="233"/>
      <c r="B51" s="164"/>
      <c r="C51" s="164"/>
      <c r="D51" s="201"/>
      <c r="E51" s="87" t="s">
        <v>526</v>
      </c>
      <c r="F51" s="194" t="s">
        <v>535</v>
      </c>
      <c r="G51" s="195" t="s">
        <v>155</v>
      </c>
      <c r="H51" s="88">
        <v>0</v>
      </c>
      <c r="I51" s="198" t="s">
        <v>799</v>
      </c>
      <c r="J51" s="109"/>
      <c r="K51" s="235"/>
    </row>
    <row r="52" spans="1:11" s="161" customFormat="1" ht="30.75" customHeight="1" x14ac:dyDescent="0.3">
      <c r="A52" s="233"/>
      <c r="B52" s="164"/>
      <c r="C52" s="164"/>
      <c r="D52" s="201"/>
      <c r="E52" s="87" t="s">
        <v>527</v>
      </c>
      <c r="F52" s="194" t="s">
        <v>535</v>
      </c>
      <c r="G52" s="195" t="s">
        <v>155</v>
      </c>
      <c r="H52" s="88">
        <v>0</v>
      </c>
      <c r="I52" s="198" t="s">
        <v>799</v>
      </c>
      <c r="J52" s="109"/>
      <c r="K52" s="235"/>
    </row>
    <row r="53" spans="1:11" s="161" customFormat="1" ht="30.75" customHeight="1" x14ac:dyDescent="0.3">
      <c r="A53" s="233"/>
      <c r="B53" s="164"/>
      <c r="C53" s="164"/>
      <c r="D53" s="201"/>
      <c r="E53" s="87" t="s">
        <v>528</v>
      </c>
      <c r="F53" s="194" t="s">
        <v>535</v>
      </c>
      <c r="G53" s="195" t="s">
        <v>155</v>
      </c>
      <c r="H53" s="88">
        <v>0.01</v>
      </c>
      <c r="I53" s="295" t="s">
        <v>796</v>
      </c>
      <c r="J53" s="109"/>
      <c r="K53" s="235"/>
    </row>
    <row r="54" spans="1:11" s="161" customFormat="1" ht="30.75" customHeight="1" x14ac:dyDescent="0.3">
      <c r="A54" s="233"/>
      <c r="B54" s="164"/>
      <c r="C54" s="164"/>
      <c r="D54" s="201"/>
      <c r="E54" s="87" t="s">
        <v>529</v>
      </c>
      <c r="F54" s="194" t="s">
        <v>535</v>
      </c>
      <c r="G54" s="195" t="s">
        <v>155</v>
      </c>
      <c r="H54" s="88">
        <v>0.01</v>
      </c>
      <c r="I54" s="296"/>
      <c r="J54" s="109"/>
      <c r="K54" s="235"/>
    </row>
    <row r="55" spans="1:11" s="161" customFormat="1" ht="30.75" customHeight="1" x14ac:dyDescent="0.3">
      <c r="A55" s="233"/>
      <c r="B55" s="164"/>
      <c r="C55" s="164"/>
      <c r="D55" s="201"/>
      <c r="E55" s="87" t="s">
        <v>530</v>
      </c>
      <c r="F55" s="194" t="s">
        <v>535</v>
      </c>
      <c r="G55" s="195" t="s">
        <v>155</v>
      </c>
      <c r="H55" s="88">
        <v>0.25</v>
      </c>
      <c r="I55" s="296"/>
      <c r="J55" s="109"/>
      <c r="K55" s="235"/>
    </row>
    <row r="56" spans="1:11" s="161" customFormat="1" ht="30.75" customHeight="1" x14ac:dyDescent="0.3">
      <c r="A56" s="233"/>
      <c r="B56" s="164"/>
      <c r="C56" s="164"/>
      <c r="D56" s="201"/>
      <c r="E56" s="87" t="s">
        <v>531</v>
      </c>
      <c r="F56" s="194" t="s">
        <v>535</v>
      </c>
      <c r="G56" s="195" t="s">
        <v>155</v>
      </c>
      <c r="H56" s="88">
        <v>0.05</v>
      </c>
      <c r="I56" s="296"/>
      <c r="J56" s="109"/>
      <c r="K56" s="235"/>
    </row>
    <row r="57" spans="1:11" s="161" customFormat="1" ht="22.5" customHeight="1" x14ac:dyDescent="0.3">
      <c r="A57" s="233"/>
      <c r="B57" s="164"/>
      <c r="C57" s="164"/>
      <c r="D57" s="204"/>
      <c r="E57" s="87" t="s">
        <v>532</v>
      </c>
      <c r="F57" s="194" t="s">
        <v>535</v>
      </c>
      <c r="G57" s="195" t="s">
        <v>155</v>
      </c>
      <c r="H57" s="88">
        <v>0.05</v>
      </c>
      <c r="I57" s="297"/>
      <c r="J57" s="109"/>
      <c r="K57" s="235"/>
    </row>
    <row r="58" spans="1:11" s="161" customFormat="1" ht="22.5" customHeight="1" x14ac:dyDescent="0.3">
      <c r="A58" s="233"/>
      <c r="B58" s="164"/>
      <c r="C58" s="164"/>
      <c r="D58" s="87"/>
      <c r="E58" s="87" t="s">
        <v>533</v>
      </c>
      <c r="F58" s="194" t="s">
        <v>535</v>
      </c>
      <c r="G58" s="195" t="s">
        <v>155</v>
      </c>
      <c r="H58" s="88">
        <v>0</v>
      </c>
      <c r="I58" s="198" t="s">
        <v>799</v>
      </c>
      <c r="J58" s="109"/>
      <c r="K58" s="235"/>
    </row>
    <row r="59" spans="1:11" s="161" customFormat="1" ht="28.5" customHeight="1" thickBot="1" x14ac:dyDescent="0.35">
      <c r="A59" s="234"/>
      <c r="B59" s="164"/>
      <c r="C59" s="164"/>
      <c r="D59" s="87"/>
      <c r="E59" s="87" t="s">
        <v>534</v>
      </c>
      <c r="F59" s="194" t="s">
        <v>535</v>
      </c>
      <c r="G59" s="195" t="s">
        <v>155</v>
      </c>
      <c r="H59" s="88">
        <v>0</v>
      </c>
      <c r="I59" s="198" t="s">
        <v>799</v>
      </c>
      <c r="J59" s="109"/>
      <c r="K59" s="235"/>
    </row>
    <row r="60" spans="1:11" s="161" customFormat="1" ht="15.75" customHeight="1" thickBot="1" x14ac:dyDescent="0.35">
      <c r="A60" s="172" t="s">
        <v>2</v>
      </c>
      <c r="B60" s="197" t="s">
        <v>476</v>
      </c>
      <c r="C60" s="169"/>
      <c r="D60" s="171"/>
      <c r="E60" s="167"/>
      <c r="F60" s="392"/>
      <c r="G60" s="167"/>
      <c r="H60" s="167"/>
      <c r="I60" s="198"/>
      <c r="J60" s="167"/>
      <c r="K60" s="168"/>
    </row>
    <row r="61" spans="1:11" s="161" customFormat="1" ht="75" customHeight="1" x14ac:dyDescent="0.3">
      <c r="A61" s="232" t="s">
        <v>539</v>
      </c>
      <c r="B61" s="164"/>
      <c r="C61" s="164"/>
      <c r="D61" s="201"/>
      <c r="E61" s="87" t="s">
        <v>541</v>
      </c>
      <c r="F61" s="194" t="s">
        <v>540</v>
      </c>
      <c r="G61" s="195" t="s">
        <v>155</v>
      </c>
      <c r="H61" s="88">
        <v>0.1</v>
      </c>
      <c r="I61" s="202" t="s">
        <v>796</v>
      </c>
      <c r="J61" s="109"/>
      <c r="K61" s="108">
        <f>AVERAGE(H61:H70)</f>
        <v>0.23200000000000004</v>
      </c>
    </row>
    <row r="62" spans="1:11" s="161" customFormat="1" ht="41.25" customHeight="1" x14ac:dyDescent="0.3">
      <c r="A62" s="233"/>
      <c r="B62" s="164"/>
      <c r="C62" s="164"/>
      <c r="D62" s="201"/>
      <c r="E62" s="87" t="s">
        <v>542</v>
      </c>
      <c r="F62" s="194" t="s">
        <v>540</v>
      </c>
      <c r="G62" s="195" t="s">
        <v>155</v>
      </c>
      <c r="H62" s="88">
        <v>1</v>
      </c>
      <c r="I62" s="198" t="s">
        <v>795</v>
      </c>
      <c r="J62" s="109"/>
      <c r="K62" s="235" t="str">
        <f>VLOOKUP(K61,'Datos Validaciones PAO'!$N$2:$O$26,2,TRUE)</f>
        <v>Meta Parcialmente Cumplida (MPC)</v>
      </c>
    </row>
    <row r="63" spans="1:11" s="161" customFormat="1" ht="37.5" customHeight="1" x14ac:dyDescent="0.3">
      <c r="A63" s="233"/>
      <c r="B63" s="164"/>
      <c r="C63" s="164"/>
      <c r="D63" s="201"/>
      <c r="E63" s="87" t="s">
        <v>543</v>
      </c>
      <c r="F63" s="194" t="s">
        <v>540</v>
      </c>
      <c r="G63" s="195" t="s">
        <v>155</v>
      </c>
      <c r="H63" s="88">
        <v>0.05</v>
      </c>
      <c r="I63" s="198" t="s">
        <v>799</v>
      </c>
      <c r="J63" s="109"/>
      <c r="K63" s="235"/>
    </row>
    <row r="64" spans="1:11" s="161" customFormat="1" ht="30.75" customHeight="1" x14ac:dyDescent="0.3">
      <c r="A64" s="233"/>
      <c r="B64" s="164"/>
      <c r="C64" s="164"/>
      <c r="D64" s="201"/>
      <c r="E64" s="87" t="s">
        <v>544</v>
      </c>
      <c r="F64" s="194" t="s">
        <v>540</v>
      </c>
      <c r="G64" s="195" t="s">
        <v>155</v>
      </c>
      <c r="H64" s="88">
        <v>0.01</v>
      </c>
      <c r="I64" s="198" t="s">
        <v>799</v>
      </c>
      <c r="J64" s="109"/>
      <c r="K64" s="235"/>
    </row>
    <row r="65" spans="1:11" s="161" customFormat="1" ht="30.75" customHeight="1" x14ac:dyDescent="0.3">
      <c r="A65" s="233"/>
      <c r="B65" s="164"/>
      <c r="C65" s="164"/>
      <c r="D65" s="201"/>
      <c r="E65" s="87" t="s">
        <v>545</v>
      </c>
      <c r="F65" s="194" t="s">
        <v>540</v>
      </c>
      <c r="G65" s="195" t="s">
        <v>155</v>
      </c>
      <c r="H65" s="88">
        <v>0.01</v>
      </c>
      <c r="I65" s="198" t="s">
        <v>799</v>
      </c>
      <c r="J65" s="109"/>
      <c r="K65" s="235"/>
    </row>
    <row r="66" spans="1:11" s="161" customFormat="1" ht="30.75" customHeight="1" x14ac:dyDescent="0.3">
      <c r="A66" s="233"/>
      <c r="B66" s="164"/>
      <c r="C66" s="164"/>
      <c r="D66" s="201"/>
      <c r="E66" s="87" t="s">
        <v>546</v>
      </c>
      <c r="F66" s="194" t="s">
        <v>540</v>
      </c>
      <c r="G66" s="195" t="s">
        <v>155</v>
      </c>
      <c r="H66" s="88">
        <v>0.9</v>
      </c>
      <c r="I66" s="198"/>
      <c r="J66" s="109"/>
      <c r="K66" s="235"/>
    </row>
    <row r="67" spans="1:11" s="161" customFormat="1" ht="30.75" customHeight="1" x14ac:dyDescent="0.3">
      <c r="A67" s="233"/>
      <c r="B67" s="164"/>
      <c r="C67" s="164"/>
      <c r="D67" s="164"/>
      <c r="E67" s="87" t="s">
        <v>547</v>
      </c>
      <c r="F67" s="194" t="s">
        <v>540</v>
      </c>
      <c r="G67" s="195" t="s">
        <v>155</v>
      </c>
      <c r="H67" s="88">
        <v>0</v>
      </c>
      <c r="I67" s="198" t="s">
        <v>799</v>
      </c>
      <c r="J67" s="109"/>
      <c r="K67" s="235"/>
    </row>
    <row r="68" spans="1:11" s="161" customFormat="1" ht="30.75" customHeight="1" x14ac:dyDescent="0.3">
      <c r="A68" s="233"/>
      <c r="B68" s="164"/>
      <c r="C68" s="164"/>
      <c r="D68" s="164"/>
      <c r="E68" s="87" t="s">
        <v>548</v>
      </c>
      <c r="F68" s="194" t="s">
        <v>540</v>
      </c>
      <c r="G68" s="195" t="s">
        <v>155</v>
      </c>
      <c r="H68" s="88">
        <v>0</v>
      </c>
      <c r="I68" s="198" t="s">
        <v>799</v>
      </c>
      <c r="J68" s="109"/>
      <c r="K68" s="235"/>
    </row>
    <row r="69" spans="1:11" s="161" customFormat="1" ht="30.75" customHeight="1" x14ac:dyDescent="0.3">
      <c r="A69" s="233"/>
      <c r="B69" s="164"/>
      <c r="C69" s="164"/>
      <c r="D69" s="201"/>
      <c r="E69" s="87" t="s">
        <v>549</v>
      </c>
      <c r="F69" s="194" t="s">
        <v>540</v>
      </c>
      <c r="G69" s="195" t="s">
        <v>155</v>
      </c>
      <c r="H69" s="88">
        <v>0.25</v>
      </c>
      <c r="I69" s="198" t="s">
        <v>799</v>
      </c>
      <c r="J69" s="109"/>
      <c r="K69" s="235"/>
    </row>
    <row r="70" spans="1:11" s="161" customFormat="1" ht="30.75" customHeight="1" thickBot="1" x14ac:dyDescent="0.35">
      <c r="A70" s="234"/>
      <c r="B70" s="164"/>
      <c r="C70" s="164"/>
      <c r="D70" s="164"/>
      <c r="E70" s="87" t="s">
        <v>550</v>
      </c>
      <c r="F70" s="194" t="s">
        <v>540</v>
      </c>
      <c r="G70" s="195" t="s">
        <v>155</v>
      </c>
      <c r="H70" s="88">
        <v>0</v>
      </c>
      <c r="I70" s="198" t="s">
        <v>799</v>
      </c>
      <c r="J70" s="109"/>
      <c r="K70" s="235"/>
    </row>
    <row r="71" spans="1:11" s="161" customFormat="1" ht="15.75" customHeight="1" thickBot="1" x14ac:dyDescent="0.35">
      <c r="A71" s="172" t="s">
        <v>2</v>
      </c>
      <c r="B71" s="197" t="s">
        <v>476</v>
      </c>
      <c r="C71" s="169"/>
      <c r="D71" s="171"/>
      <c r="E71" s="167"/>
      <c r="F71" s="392"/>
      <c r="G71" s="167"/>
      <c r="H71" s="167"/>
      <c r="I71" s="198"/>
      <c r="J71" s="167"/>
      <c r="K71" s="168"/>
    </row>
    <row r="72" spans="1:11" s="161" customFormat="1" ht="75" customHeight="1" x14ac:dyDescent="0.3">
      <c r="A72" s="232" t="s">
        <v>551</v>
      </c>
      <c r="B72" s="164"/>
      <c r="C72" s="164"/>
      <c r="D72" s="201"/>
      <c r="E72" s="87" t="s">
        <v>552</v>
      </c>
      <c r="F72" s="194" t="s">
        <v>556</v>
      </c>
      <c r="G72" s="195" t="s">
        <v>155</v>
      </c>
      <c r="H72" s="88">
        <v>0.15</v>
      </c>
      <c r="I72" s="198"/>
      <c r="J72" s="109"/>
      <c r="K72" s="108">
        <f>AVERAGE(H72:H75)</f>
        <v>0.51249999999999996</v>
      </c>
    </row>
    <row r="73" spans="1:11" s="161" customFormat="1" ht="30.75" customHeight="1" x14ac:dyDescent="0.3">
      <c r="A73" s="233"/>
      <c r="B73" s="164"/>
      <c r="C73" s="164"/>
      <c r="D73" s="201"/>
      <c r="E73" s="87" t="s">
        <v>553</v>
      </c>
      <c r="F73" s="194" t="s">
        <v>556</v>
      </c>
      <c r="G73" s="195" t="s">
        <v>155</v>
      </c>
      <c r="H73" s="88">
        <v>1</v>
      </c>
      <c r="I73" s="198"/>
      <c r="J73" s="109"/>
      <c r="K73" s="235" t="str">
        <f>VLOOKUP(K72,'Datos Validaciones PAO'!$N$2:$O$26,2,TRUE)</f>
        <v>Meta Parcialmente Cumplida (MPC)</v>
      </c>
    </row>
    <row r="74" spans="1:11" s="161" customFormat="1" ht="37.5" customHeight="1" x14ac:dyDescent="0.3">
      <c r="A74" s="233"/>
      <c r="B74" s="164"/>
      <c r="C74" s="164"/>
      <c r="D74" s="201"/>
      <c r="E74" s="87" t="s">
        <v>554</v>
      </c>
      <c r="F74" s="194" t="s">
        <v>556</v>
      </c>
      <c r="G74" s="195" t="s">
        <v>155</v>
      </c>
      <c r="H74" s="88">
        <v>0</v>
      </c>
      <c r="I74" s="198" t="s">
        <v>799</v>
      </c>
      <c r="J74" s="109"/>
      <c r="K74" s="235"/>
    </row>
    <row r="75" spans="1:11" s="161" customFormat="1" ht="30.75" customHeight="1" thickBot="1" x14ac:dyDescent="0.35">
      <c r="A75" s="234"/>
      <c r="B75" s="164"/>
      <c r="C75" s="164"/>
      <c r="D75" s="201"/>
      <c r="E75" s="87" t="s">
        <v>555</v>
      </c>
      <c r="F75" s="194" t="s">
        <v>556</v>
      </c>
      <c r="G75" s="195" t="s">
        <v>155</v>
      </c>
      <c r="H75" s="88">
        <v>0.9</v>
      </c>
      <c r="I75" s="198"/>
      <c r="J75" s="109"/>
      <c r="K75" s="235"/>
    </row>
    <row r="76" spans="1:11" s="161" customFormat="1" ht="15.75" customHeight="1" thickBot="1" x14ac:dyDescent="0.35">
      <c r="A76" s="172" t="s">
        <v>2</v>
      </c>
      <c r="B76" s="197" t="s">
        <v>476</v>
      </c>
      <c r="C76" s="169"/>
      <c r="D76" s="171"/>
      <c r="E76" s="167"/>
      <c r="F76" s="392"/>
      <c r="G76" s="167"/>
      <c r="H76" s="167"/>
      <c r="I76" s="393"/>
      <c r="J76" s="167"/>
      <c r="K76" s="168"/>
    </row>
    <row r="77" spans="1:11" s="161" customFormat="1" ht="75" customHeight="1" x14ac:dyDescent="0.3">
      <c r="A77" s="232" t="s">
        <v>557</v>
      </c>
      <c r="B77" s="164"/>
      <c r="C77" s="164"/>
      <c r="D77" s="164"/>
      <c r="E77" s="87" t="s">
        <v>558</v>
      </c>
      <c r="F77" s="194" t="s">
        <v>564</v>
      </c>
      <c r="G77" s="195" t="s">
        <v>155</v>
      </c>
      <c r="H77" s="88">
        <v>0</v>
      </c>
      <c r="I77" s="198" t="s">
        <v>796</v>
      </c>
      <c r="J77" s="109"/>
      <c r="K77" s="108">
        <f>AVERAGE(H77:H82)</f>
        <v>0.02</v>
      </c>
    </row>
    <row r="78" spans="1:11" s="161" customFormat="1" ht="30.75" customHeight="1" x14ac:dyDescent="0.3">
      <c r="A78" s="233"/>
      <c r="B78" s="164"/>
      <c r="C78" s="164"/>
      <c r="D78" s="201"/>
      <c r="E78" s="87" t="s">
        <v>559</v>
      </c>
      <c r="F78" s="194" t="s">
        <v>564</v>
      </c>
      <c r="G78" s="195" t="s">
        <v>155</v>
      </c>
      <c r="H78" s="88">
        <v>0.05</v>
      </c>
      <c r="I78" s="198" t="s">
        <v>799</v>
      </c>
      <c r="J78" s="109"/>
      <c r="K78" s="235" t="str">
        <f>VLOOKUP(K77,'Datos Validaciones PAO'!$N$2:$O$26,2,TRUE)</f>
        <v>Meta Parcialmente Cumplida (MPC)</v>
      </c>
    </row>
    <row r="79" spans="1:11" s="161" customFormat="1" ht="37.5" customHeight="1" x14ac:dyDescent="0.3">
      <c r="A79" s="233"/>
      <c r="B79" s="164"/>
      <c r="C79" s="164"/>
      <c r="D79" s="201"/>
      <c r="E79" s="87" t="s">
        <v>560</v>
      </c>
      <c r="F79" s="194" t="s">
        <v>564</v>
      </c>
      <c r="G79" s="195" t="s">
        <v>155</v>
      </c>
      <c r="H79" s="88">
        <v>0.05</v>
      </c>
      <c r="I79" s="198" t="s">
        <v>799</v>
      </c>
      <c r="J79" s="109"/>
      <c r="K79" s="235"/>
    </row>
    <row r="80" spans="1:11" s="161" customFormat="1" ht="30.75" customHeight="1" x14ac:dyDescent="0.3">
      <c r="A80" s="233"/>
      <c r="B80" s="164"/>
      <c r="C80" s="164"/>
      <c r="D80" s="201"/>
      <c r="E80" s="87" t="s">
        <v>561</v>
      </c>
      <c r="F80" s="194" t="s">
        <v>564</v>
      </c>
      <c r="G80" s="195" t="s">
        <v>155</v>
      </c>
      <c r="H80" s="88">
        <v>0.01</v>
      </c>
      <c r="I80" s="198" t="s">
        <v>799</v>
      </c>
      <c r="J80" s="109"/>
      <c r="K80" s="235"/>
    </row>
    <row r="81" spans="1:11" s="161" customFormat="1" ht="30.75" customHeight="1" x14ac:dyDescent="0.3">
      <c r="A81" s="233"/>
      <c r="B81" s="164"/>
      <c r="C81" s="164"/>
      <c r="D81" s="201"/>
      <c r="E81" s="87" t="s">
        <v>562</v>
      </c>
      <c r="F81" s="194" t="s">
        <v>564</v>
      </c>
      <c r="G81" s="195" t="s">
        <v>155</v>
      </c>
      <c r="H81" s="88">
        <v>0</v>
      </c>
      <c r="I81" s="198" t="s">
        <v>799</v>
      </c>
      <c r="J81" s="109"/>
      <c r="K81" s="235"/>
    </row>
    <row r="82" spans="1:11" s="161" customFormat="1" ht="30.75" customHeight="1" thickBot="1" x14ac:dyDescent="0.35">
      <c r="A82" s="234"/>
      <c r="B82" s="164"/>
      <c r="C82" s="164"/>
      <c r="D82" s="201"/>
      <c r="E82" s="87" t="s">
        <v>563</v>
      </c>
      <c r="F82" s="194" t="s">
        <v>564</v>
      </c>
      <c r="G82" s="195" t="s">
        <v>155</v>
      </c>
      <c r="H82" s="88">
        <v>0.01</v>
      </c>
      <c r="I82" s="198" t="s">
        <v>799</v>
      </c>
      <c r="J82" s="109"/>
      <c r="K82" s="235"/>
    </row>
    <row r="83" spans="1:11" s="161" customFormat="1" ht="15.75" customHeight="1" thickBot="1" x14ac:dyDescent="0.35">
      <c r="A83" s="172" t="s">
        <v>2</v>
      </c>
      <c r="B83" s="173" t="s">
        <v>368</v>
      </c>
      <c r="C83" s="169"/>
      <c r="D83" s="171"/>
      <c r="E83" s="167"/>
      <c r="F83" s="167"/>
      <c r="G83" s="167"/>
      <c r="H83" s="167"/>
      <c r="I83" s="207"/>
      <c r="J83" s="167"/>
      <c r="K83" s="168"/>
    </row>
    <row r="84" spans="1:11" s="161" customFormat="1" ht="75" customHeight="1" x14ac:dyDescent="0.3">
      <c r="A84" s="164" t="s">
        <v>565</v>
      </c>
      <c r="B84" s="164"/>
      <c r="C84" s="164"/>
      <c r="D84" s="164"/>
      <c r="E84" s="87"/>
      <c r="F84" s="105" t="s">
        <v>566</v>
      </c>
      <c r="G84" s="105"/>
      <c r="H84" s="88"/>
      <c r="I84" s="209"/>
      <c r="J84" s="109"/>
      <c r="K84" s="108">
        <f>AVERAGE(H84:H98)</f>
        <v>0.98571428571428577</v>
      </c>
    </row>
    <row r="85" spans="1:11" s="161" customFormat="1" ht="112.8" customHeight="1" x14ac:dyDescent="0.3">
      <c r="A85" s="268" t="s">
        <v>567</v>
      </c>
      <c r="B85" s="232"/>
      <c r="C85" s="164" t="s">
        <v>568</v>
      </c>
      <c r="D85" s="164" t="s">
        <v>568</v>
      </c>
      <c r="E85" s="87" t="s">
        <v>569</v>
      </c>
      <c r="F85" s="265" t="s">
        <v>566</v>
      </c>
      <c r="G85" s="105">
        <v>87000000</v>
      </c>
      <c r="H85" s="88">
        <v>1</v>
      </c>
      <c r="I85" s="198" t="s">
        <v>800</v>
      </c>
      <c r="J85" s="109"/>
      <c r="K85" s="235" t="str">
        <f>VLOOKUP(K84,'Datos Validaciones PAO'!$N$2:$O$26,2,TRUE)</f>
        <v>Meta Parcialmente Cumplida (MPC)</v>
      </c>
    </row>
    <row r="86" spans="1:11" s="161" customFormat="1" ht="116.4" customHeight="1" x14ac:dyDescent="0.3">
      <c r="A86" s="270"/>
      <c r="B86" s="254"/>
      <c r="C86" s="164" t="s">
        <v>570</v>
      </c>
      <c r="D86" s="164" t="s">
        <v>570</v>
      </c>
      <c r="E86" s="87" t="s">
        <v>571</v>
      </c>
      <c r="F86" s="271"/>
      <c r="G86" s="105">
        <v>68000000</v>
      </c>
      <c r="H86" s="88">
        <v>1</v>
      </c>
      <c r="I86" s="198" t="s">
        <v>800</v>
      </c>
      <c r="J86" s="109"/>
      <c r="K86" s="235"/>
    </row>
    <row r="87" spans="1:11" s="161" customFormat="1" ht="109.8" customHeight="1" x14ac:dyDescent="0.3">
      <c r="A87" s="268" t="s">
        <v>572</v>
      </c>
      <c r="B87" s="164"/>
      <c r="C87" s="232" t="s">
        <v>578</v>
      </c>
      <c r="D87" s="232" t="s">
        <v>579</v>
      </c>
      <c r="E87" s="87" t="s">
        <v>573</v>
      </c>
      <c r="F87" s="265" t="s">
        <v>566</v>
      </c>
      <c r="G87" s="105">
        <v>2800000</v>
      </c>
      <c r="H87" s="88">
        <v>1</v>
      </c>
      <c r="I87" s="198" t="s">
        <v>800</v>
      </c>
      <c r="J87" s="109"/>
      <c r="K87" s="235"/>
    </row>
    <row r="88" spans="1:11" s="161" customFormat="1" ht="30.75" customHeight="1" x14ac:dyDescent="0.3">
      <c r="A88" s="269"/>
      <c r="B88" s="164"/>
      <c r="C88" s="233"/>
      <c r="D88" s="233"/>
      <c r="E88" s="87" t="s">
        <v>574</v>
      </c>
      <c r="F88" s="266"/>
      <c r="G88" s="105">
        <v>10700000</v>
      </c>
      <c r="H88" s="88">
        <v>1</v>
      </c>
      <c r="I88" s="295" t="s">
        <v>801</v>
      </c>
      <c r="J88" s="109"/>
      <c r="K88" s="235"/>
    </row>
    <row r="89" spans="1:11" s="161" customFormat="1" ht="30.75" customHeight="1" x14ac:dyDescent="0.3">
      <c r="A89" s="269"/>
      <c r="B89" s="164"/>
      <c r="C89" s="233"/>
      <c r="D89" s="233"/>
      <c r="E89" s="87" t="s">
        <v>575</v>
      </c>
      <c r="F89" s="266"/>
      <c r="G89" s="105">
        <v>12800000</v>
      </c>
      <c r="H89" s="88">
        <v>1</v>
      </c>
      <c r="I89" s="296"/>
      <c r="J89" s="109"/>
      <c r="K89" s="235"/>
    </row>
    <row r="90" spans="1:11" s="161" customFormat="1" ht="30.75" customHeight="1" x14ac:dyDescent="0.3">
      <c r="A90" s="269"/>
      <c r="B90" s="164"/>
      <c r="C90" s="233"/>
      <c r="D90" s="233"/>
      <c r="E90" s="87" t="s">
        <v>576</v>
      </c>
      <c r="F90" s="266"/>
      <c r="G90" s="105">
        <v>12800000</v>
      </c>
      <c r="H90" s="88">
        <v>1</v>
      </c>
      <c r="I90" s="296"/>
      <c r="J90" s="109"/>
      <c r="K90" s="235"/>
    </row>
    <row r="91" spans="1:11" s="161" customFormat="1" ht="30.75" customHeight="1" x14ac:dyDescent="0.3">
      <c r="A91" s="270"/>
      <c r="B91" s="164"/>
      <c r="C91" s="254"/>
      <c r="D91" s="254"/>
      <c r="E91" s="87" t="s">
        <v>577</v>
      </c>
      <c r="F91" s="271"/>
      <c r="G91" s="105">
        <v>1000000</v>
      </c>
      <c r="H91" s="88">
        <v>1</v>
      </c>
      <c r="I91" s="296"/>
      <c r="J91" s="109"/>
      <c r="K91" s="235"/>
    </row>
    <row r="92" spans="1:11" s="161" customFormat="1" ht="63.75" customHeight="1" x14ac:dyDescent="0.3">
      <c r="A92" s="164" t="s">
        <v>580</v>
      </c>
      <c r="B92" s="164"/>
      <c r="C92" s="164" t="s">
        <v>578</v>
      </c>
      <c r="D92" s="164" t="s">
        <v>581</v>
      </c>
      <c r="E92" s="87" t="s">
        <v>582</v>
      </c>
      <c r="F92" s="105" t="s">
        <v>566</v>
      </c>
      <c r="G92" s="105">
        <v>169000000</v>
      </c>
      <c r="H92" s="88">
        <v>1</v>
      </c>
      <c r="I92" s="296"/>
      <c r="J92" s="109"/>
      <c r="K92" s="235"/>
    </row>
    <row r="93" spans="1:11" s="161" customFormat="1" ht="43.5" customHeight="1" x14ac:dyDescent="0.3">
      <c r="A93" s="262" t="s">
        <v>591</v>
      </c>
      <c r="B93" s="164"/>
      <c r="C93" s="232" t="s">
        <v>583</v>
      </c>
      <c r="D93" s="232" t="s">
        <v>584</v>
      </c>
      <c r="E93" s="87" t="s">
        <v>585</v>
      </c>
      <c r="F93" s="265" t="s">
        <v>566</v>
      </c>
      <c r="G93" s="105">
        <v>12500000</v>
      </c>
      <c r="H93" s="88">
        <v>1</v>
      </c>
      <c r="I93" s="296"/>
      <c r="J93" s="109"/>
      <c r="K93" s="235"/>
    </row>
    <row r="94" spans="1:11" s="161" customFormat="1" ht="40.200000000000003" customHeight="1" x14ac:dyDescent="0.3">
      <c r="A94" s="263"/>
      <c r="B94" s="164"/>
      <c r="C94" s="233"/>
      <c r="D94" s="233"/>
      <c r="E94" s="87" t="s">
        <v>586</v>
      </c>
      <c r="F94" s="266"/>
      <c r="G94" s="105">
        <v>10500000</v>
      </c>
      <c r="H94" s="88">
        <v>1</v>
      </c>
      <c r="I94" s="296"/>
      <c r="J94" s="109"/>
      <c r="K94" s="235"/>
    </row>
    <row r="95" spans="1:11" s="161" customFormat="1" ht="49.5" customHeight="1" x14ac:dyDescent="0.3">
      <c r="A95" s="263"/>
      <c r="B95" s="164"/>
      <c r="C95" s="233"/>
      <c r="D95" s="233"/>
      <c r="E95" s="87" t="s">
        <v>587</v>
      </c>
      <c r="F95" s="266"/>
      <c r="G95" s="105">
        <v>19000000</v>
      </c>
      <c r="H95" s="88">
        <v>1</v>
      </c>
      <c r="I95" s="296"/>
      <c r="J95" s="109"/>
      <c r="K95" s="235"/>
    </row>
    <row r="96" spans="1:11" s="161" customFormat="1" ht="45" customHeight="1" x14ac:dyDescent="0.3">
      <c r="A96" s="263"/>
      <c r="B96" s="164"/>
      <c r="C96" s="233"/>
      <c r="D96" s="233"/>
      <c r="E96" s="87" t="s">
        <v>588</v>
      </c>
      <c r="F96" s="266"/>
      <c r="G96" s="195">
        <v>4500000</v>
      </c>
      <c r="H96" s="88">
        <v>0.9</v>
      </c>
      <c r="I96" s="297"/>
      <c r="J96" s="109"/>
      <c r="K96" s="235"/>
    </row>
    <row r="97" spans="1:11" s="161" customFormat="1" ht="158.4" customHeight="1" x14ac:dyDescent="0.3">
      <c r="A97" s="263"/>
      <c r="B97" s="164"/>
      <c r="C97" s="233"/>
      <c r="D97" s="233"/>
      <c r="E97" s="87" t="s">
        <v>589</v>
      </c>
      <c r="F97" s="266"/>
      <c r="G97" s="105">
        <v>18000000</v>
      </c>
      <c r="H97" s="88">
        <v>0.9</v>
      </c>
      <c r="I97" s="198" t="s">
        <v>802</v>
      </c>
      <c r="J97" s="109"/>
      <c r="K97" s="235"/>
    </row>
    <row r="98" spans="1:11" s="161" customFormat="1" ht="135" customHeight="1" thickBot="1" x14ac:dyDescent="0.35">
      <c r="A98" s="264"/>
      <c r="B98" s="164"/>
      <c r="C98" s="234"/>
      <c r="D98" s="254"/>
      <c r="E98" s="87" t="s">
        <v>590</v>
      </c>
      <c r="F98" s="267"/>
      <c r="G98" s="195">
        <v>2000000</v>
      </c>
      <c r="H98" s="88">
        <v>1</v>
      </c>
      <c r="I98" s="198" t="s">
        <v>800</v>
      </c>
      <c r="J98" s="109"/>
      <c r="K98" s="235"/>
    </row>
    <row r="99" spans="1:11" s="161" customFormat="1" ht="15.75" customHeight="1" thickBot="1" x14ac:dyDescent="0.35">
      <c r="A99" s="172" t="s">
        <v>2</v>
      </c>
      <c r="B99" s="173" t="s">
        <v>368</v>
      </c>
      <c r="C99" s="169"/>
      <c r="D99" s="171"/>
      <c r="E99" s="167"/>
      <c r="F99" s="167"/>
      <c r="G99" s="167"/>
      <c r="H99" s="167"/>
      <c r="I99" s="207"/>
      <c r="J99" s="167"/>
      <c r="K99" s="168"/>
    </row>
    <row r="100" spans="1:11" s="161" customFormat="1" ht="75" customHeight="1" x14ac:dyDescent="0.3">
      <c r="A100" s="164" t="s">
        <v>592</v>
      </c>
      <c r="B100" s="164"/>
      <c r="C100" s="164"/>
      <c r="D100" s="164"/>
      <c r="E100" s="87"/>
      <c r="F100" s="105" t="s">
        <v>593</v>
      </c>
      <c r="G100" s="105"/>
      <c r="H100" s="88">
        <v>0</v>
      </c>
      <c r="I100" s="210"/>
      <c r="J100" s="109"/>
      <c r="K100" s="108">
        <f>AVERAGE(H100:H129)</f>
        <v>0.8</v>
      </c>
    </row>
    <row r="101" spans="1:11" s="161" customFormat="1" ht="48" customHeight="1" x14ac:dyDescent="0.3">
      <c r="A101" s="268" t="s">
        <v>594</v>
      </c>
      <c r="B101" s="164"/>
      <c r="C101" s="232" t="s">
        <v>603</v>
      </c>
      <c r="D101" s="232" t="s">
        <v>604</v>
      </c>
      <c r="E101" s="87" t="s">
        <v>595</v>
      </c>
      <c r="F101" s="279" t="s">
        <v>618</v>
      </c>
      <c r="G101" s="279">
        <v>14500000</v>
      </c>
      <c r="H101" s="292">
        <v>1</v>
      </c>
      <c r="I101" s="295" t="s">
        <v>803</v>
      </c>
      <c r="J101" s="109"/>
      <c r="K101" s="242" t="str">
        <f>VLOOKUP(K100,'Datos Validaciones PAO'!$N$2:$O$26,2,TRUE)</f>
        <v>Meta Parcialmente Cumplida (MPC)</v>
      </c>
    </row>
    <row r="102" spans="1:11" s="161" customFormat="1" ht="37.5" customHeight="1" x14ac:dyDescent="0.3">
      <c r="A102" s="269"/>
      <c r="B102" s="164"/>
      <c r="C102" s="233"/>
      <c r="D102" s="233"/>
      <c r="E102" s="87" t="s">
        <v>596</v>
      </c>
      <c r="F102" s="273"/>
      <c r="G102" s="273"/>
      <c r="H102" s="293"/>
      <c r="I102" s="296"/>
      <c r="J102" s="109"/>
      <c r="K102" s="243"/>
    </row>
    <row r="103" spans="1:11" s="161" customFormat="1" ht="30.75" customHeight="1" x14ac:dyDescent="0.3">
      <c r="A103" s="269"/>
      <c r="B103" s="164"/>
      <c r="C103" s="233"/>
      <c r="D103" s="233"/>
      <c r="E103" s="109" t="s">
        <v>597</v>
      </c>
      <c r="F103" s="273"/>
      <c r="G103" s="273"/>
      <c r="H103" s="293"/>
      <c r="I103" s="296"/>
      <c r="J103" s="109"/>
      <c r="K103" s="243"/>
    </row>
    <row r="104" spans="1:11" s="161" customFormat="1" ht="30.75" customHeight="1" x14ac:dyDescent="0.3">
      <c r="A104" s="269"/>
      <c r="B104" s="164"/>
      <c r="C104" s="233"/>
      <c r="D104" s="233"/>
      <c r="E104" s="109" t="s">
        <v>598</v>
      </c>
      <c r="F104" s="273"/>
      <c r="G104" s="273"/>
      <c r="H104" s="293"/>
      <c r="I104" s="296"/>
      <c r="J104" s="109"/>
      <c r="K104" s="243"/>
    </row>
    <row r="105" spans="1:11" s="161" customFormat="1" ht="30.75" customHeight="1" x14ac:dyDescent="0.3">
      <c r="A105" s="269"/>
      <c r="B105" s="164"/>
      <c r="C105" s="233"/>
      <c r="D105" s="233"/>
      <c r="E105" s="87" t="s">
        <v>599</v>
      </c>
      <c r="F105" s="273"/>
      <c r="G105" s="280"/>
      <c r="H105" s="294"/>
      <c r="I105" s="297"/>
      <c r="J105" s="109"/>
      <c r="K105" s="243"/>
    </row>
    <row r="106" spans="1:11" s="161" customFormat="1" ht="116.4" customHeight="1" x14ac:dyDescent="0.3">
      <c r="A106" s="269"/>
      <c r="B106" s="164"/>
      <c r="C106" s="233"/>
      <c r="D106" s="233"/>
      <c r="E106" s="87" t="s">
        <v>600</v>
      </c>
      <c r="F106" s="273"/>
      <c r="G106" s="195">
        <v>7000000</v>
      </c>
      <c r="H106" s="88">
        <v>0</v>
      </c>
      <c r="I106" s="198" t="s">
        <v>804</v>
      </c>
      <c r="J106" s="109"/>
      <c r="K106" s="243"/>
    </row>
    <row r="107" spans="1:11" s="161" customFormat="1" ht="69" customHeight="1" x14ac:dyDescent="0.3">
      <c r="A107" s="269"/>
      <c r="B107" s="164"/>
      <c r="C107" s="233"/>
      <c r="D107" s="233"/>
      <c r="E107" s="109" t="s">
        <v>601</v>
      </c>
      <c r="F107" s="273"/>
      <c r="G107" s="195">
        <v>8000000</v>
      </c>
      <c r="H107" s="88">
        <v>1</v>
      </c>
      <c r="I107" s="198" t="s">
        <v>805</v>
      </c>
      <c r="J107" s="109"/>
      <c r="K107" s="243"/>
    </row>
    <row r="108" spans="1:11" s="161" customFormat="1" ht="69.599999999999994" customHeight="1" x14ac:dyDescent="0.3">
      <c r="A108" s="270"/>
      <c r="B108" s="164"/>
      <c r="C108" s="254"/>
      <c r="D108" s="254"/>
      <c r="E108" s="109" t="s">
        <v>602</v>
      </c>
      <c r="F108" s="280"/>
      <c r="G108" s="195" t="s">
        <v>806</v>
      </c>
      <c r="H108" s="88">
        <v>1</v>
      </c>
      <c r="I108" s="198" t="s">
        <v>807</v>
      </c>
      <c r="J108" s="109"/>
      <c r="K108" s="243"/>
    </row>
    <row r="109" spans="1:11" s="161" customFormat="1" ht="249.6" customHeight="1" x14ac:dyDescent="0.3">
      <c r="A109" s="262" t="s">
        <v>605</v>
      </c>
      <c r="B109" s="164"/>
      <c r="C109" s="232" t="s">
        <v>613</v>
      </c>
      <c r="D109" s="232" t="s">
        <v>612</v>
      </c>
      <c r="E109" s="87" t="s">
        <v>606</v>
      </c>
      <c r="F109" s="279" t="s">
        <v>617</v>
      </c>
      <c r="G109" s="105">
        <v>25200000</v>
      </c>
      <c r="H109" s="88">
        <v>1</v>
      </c>
      <c r="I109" s="198" t="s">
        <v>808</v>
      </c>
      <c r="J109" s="109"/>
      <c r="K109" s="243"/>
    </row>
    <row r="110" spans="1:11" s="161" customFormat="1" ht="220.2" customHeight="1" x14ac:dyDescent="0.3">
      <c r="A110" s="263"/>
      <c r="B110" s="164"/>
      <c r="C110" s="233"/>
      <c r="D110" s="233"/>
      <c r="E110" s="109" t="s">
        <v>607</v>
      </c>
      <c r="F110" s="273"/>
      <c r="G110" s="105">
        <v>82000000</v>
      </c>
      <c r="H110" s="88">
        <v>1</v>
      </c>
      <c r="I110" s="198" t="s">
        <v>809</v>
      </c>
      <c r="J110" s="109"/>
      <c r="K110" s="243"/>
    </row>
    <row r="111" spans="1:11" s="161" customFormat="1" ht="36" customHeight="1" x14ac:dyDescent="0.3">
      <c r="A111" s="263"/>
      <c r="B111" s="164"/>
      <c r="C111" s="233"/>
      <c r="D111" s="233"/>
      <c r="E111" s="109" t="s">
        <v>608</v>
      </c>
      <c r="F111" s="273"/>
      <c r="G111" s="105">
        <v>100000</v>
      </c>
      <c r="H111" s="88">
        <v>1</v>
      </c>
      <c r="I111" s="198" t="s">
        <v>810</v>
      </c>
      <c r="J111" s="109"/>
      <c r="K111" s="243"/>
    </row>
    <row r="112" spans="1:11" s="161" customFormat="1" ht="34.799999999999997" customHeight="1" x14ac:dyDescent="0.3">
      <c r="A112" s="263"/>
      <c r="B112" s="164"/>
      <c r="C112" s="233"/>
      <c r="D112" s="233"/>
      <c r="E112" s="109" t="s">
        <v>609</v>
      </c>
      <c r="F112" s="273"/>
      <c r="G112" s="105">
        <v>1500000</v>
      </c>
      <c r="H112" s="88">
        <v>1</v>
      </c>
      <c r="I112" s="209" t="s">
        <v>811</v>
      </c>
      <c r="J112" s="109"/>
      <c r="K112" s="243"/>
    </row>
    <row r="113" spans="1:11" s="161" customFormat="1" ht="145.19999999999999" customHeight="1" x14ac:dyDescent="0.3">
      <c r="A113" s="263"/>
      <c r="B113" s="164"/>
      <c r="C113" s="233"/>
      <c r="D113" s="233"/>
      <c r="E113" s="87" t="s">
        <v>855</v>
      </c>
      <c r="F113" s="273"/>
      <c r="G113" s="105">
        <v>6000000</v>
      </c>
      <c r="H113" s="88">
        <v>1</v>
      </c>
      <c r="I113" s="198" t="s">
        <v>812</v>
      </c>
      <c r="J113" s="109"/>
      <c r="K113" s="243"/>
    </row>
    <row r="114" spans="1:11" s="161" customFormat="1" ht="30.75" customHeight="1" x14ac:dyDescent="0.3">
      <c r="A114" s="263"/>
      <c r="B114" s="164"/>
      <c r="C114" s="233"/>
      <c r="D114" s="233"/>
      <c r="E114" s="109" t="s">
        <v>610</v>
      </c>
      <c r="F114" s="273"/>
      <c r="G114" s="105">
        <v>2400000</v>
      </c>
      <c r="H114" s="88">
        <v>1</v>
      </c>
      <c r="I114" s="209"/>
      <c r="J114" s="109"/>
      <c r="K114" s="243"/>
    </row>
    <row r="115" spans="1:11" s="161" customFormat="1" ht="48" customHeight="1" x14ac:dyDescent="0.3">
      <c r="A115" s="264"/>
      <c r="B115" s="164"/>
      <c r="C115" s="254"/>
      <c r="D115" s="254"/>
      <c r="E115" s="109" t="s">
        <v>611</v>
      </c>
      <c r="F115" s="280"/>
      <c r="G115" s="105">
        <v>2000000</v>
      </c>
      <c r="H115" s="88">
        <v>1</v>
      </c>
      <c r="I115" s="209" t="s">
        <v>813</v>
      </c>
      <c r="J115" s="109"/>
      <c r="K115" s="243"/>
    </row>
    <row r="116" spans="1:11" s="161" customFormat="1" ht="202.8" customHeight="1" x14ac:dyDescent="0.3">
      <c r="A116" s="164" t="s">
        <v>614</v>
      </c>
      <c r="B116" s="174">
        <v>1</v>
      </c>
      <c r="C116" s="164" t="s">
        <v>615</v>
      </c>
      <c r="D116" s="164" t="s">
        <v>616</v>
      </c>
      <c r="E116" s="87" t="s">
        <v>854</v>
      </c>
      <c r="F116" s="195" t="s">
        <v>617</v>
      </c>
      <c r="G116" s="105">
        <v>500000</v>
      </c>
      <c r="H116" s="88">
        <v>1</v>
      </c>
      <c r="I116" s="198" t="s">
        <v>814</v>
      </c>
      <c r="J116" s="109"/>
      <c r="K116" s="243"/>
    </row>
    <row r="117" spans="1:11" s="161" customFormat="1" ht="117.6" customHeight="1" x14ac:dyDescent="0.3">
      <c r="A117" s="268" t="s">
        <v>619</v>
      </c>
      <c r="B117" s="276">
        <v>1</v>
      </c>
      <c r="C117" s="286" t="s">
        <v>629</v>
      </c>
      <c r="D117" s="286" t="s">
        <v>630</v>
      </c>
      <c r="E117" s="87" t="s">
        <v>851</v>
      </c>
      <c r="F117" s="279" t="s">
        <v>617</v>
      </c>
      <c r="G117" s="105">
        <v>13600000</v>
      </c>
      <c r="H117" s="88">
        <v>1</v>
      </c>
      <c r="I117" s="198" t="s">
        <v>815</v>
      </c>
      <c r="J117" s="109"/>
      <c r="K117" s="243"/>
    </row>
    <row r="118" spans="1:11" s="161" customFormat="1" ht="42.6" customHeight="1" x14ac:dyDescent="0.3">
      <c r="A118" s="269"/>
      <c r="B118" s="277"/>
      <c r="C118" s="287"/>
      <c r="D118" s="287"/>
      <c r="E118" s="109" t="s">
        <v>620</v>
      </c>
      <c r="F118" s="273"/>
      <c r="G118" s="105">
        <v>70000000</v>
      </c>
      <c r="H118" s="88">
        <v>1</v>
      </c>
      <c r="I118" s="209" t="s">
        <v>816</v>
      </c>
      <c r="J118" s="109"/>
      <c r="K118" s="243"/>
    </row>
    <row r="119" spans="1:11" s="161" customFormat="1" ht="30.75" customHeight="1" x14ac:dyDescent="0.3">
      <c r="A119" s="269"/>
      <c r="B119" s="277"/>
      <c r="C119" s="287"/>
      <c r="D119" s="287"/>
      <c r="E119" s="87" t="s">
        <v>853</v>
      </c>
      <c r="F119" s="273"/>
      <c r="G119" s="195" t="s">
        <v>806</v>
      </c>
      <c r="H119" s="88">
        <v>0</v>
      </c>
      <c r="I119" s="198" t="s">
        <v>817</v>
      </c>
      <c r="J119" s="109"/>
      <c r="K119" s="243"/>
    </row>
    <row r="120" spans="1:11" s="161" customFormat="1" ht="30.75" customHeight="1" x14ac:dyDescent="0.3">
      <c r="A120" s="269"/>
      <c r="B120" s="277"/>
      <c r="C120" s="287"/>
      <c r="D120" s="287"/>
      <c r="E120" s="87" t="s">
        <v>621</v>
      </c>
      <c r="F120" s="273"/>
      <c r="G120" s="105">
        <v>86000000</v>
      </c>
      <c r="H120" s="88">
        <v>1</v>
      </c>
      <c r="I120" s="209" t="s">
        <v>816</v>
      </c>
      <c r="J120" s="109"/>
      <c r="K120" s="243"/>
    </row>
    <row r="121" spans="1:11" s="161" customFormat="1" ht="240.6" customHeight="1" x14ac:dyDescent="0.3">
      <c r="A121" s="269"/>
      <c r="B121" s="277"/>
      <c r="C121" s="287"/>
      <c r="D121" s="287"/>
      <c r="E121" s="87" t="s">
        <v>852</v>
      </c>
      <c r="F121" s="273"/>
      <c r="G121" s="105">
        <v>50000</v>
      </c>
      <c r="H121" s="88">
        <v>1</v>
      </c>
      <c r="I121" s="198" t="s">
        <v>818</v>
      </c>
      <c r="J121" s="109"/>
      <c r="K121" s="243"/>
    </row>
    <row r="122" spans="1:11" s="161" customFormat="1" ht="66.599999999999994" customHeight="1" x14ac:dyDescent="0.3">
      <c r="A122" s="269"/>
      <c r="B122" s="277"/>
      <c r="C122" s="287"/>
      <c r="D122" s="287"/>
      <c r="E122" s="109" t="s">
        <v>622</v>
      </c>
      <c r="F122" s="273"/>
      <c r="G122" s="105">
        <v>5040000</v>
      </c>
      <c r="H122" s="88">
        <v>1</v>
      </c>
      <c r="I122" s="198" t="s">
        <v>819</v>
      </c>
      <c r="J122" s="109"/>
      <c r="K122" s="243"/>
    </row>
    <row r="123" spans="1:11" s="161" customFormat="1" ht="118.8" customHeight="1" x14ac:dyDescent="0.3">
      <c r="A123" s="269"/>
      <c r="B123" s="277"/>
      <c r="C123" s="287"/>
      <c r="D123" s="287"/>
      <c r="E123" s="109" t="s">
        <v>623</v>
      </c>
      <c r="F123" s="273"/>
      <c r="G123" s="105">
        <v>2000000</v>
      </c>
      <c r="H123" s="88">
        <v>1</v>
      </c>
      <c r="I123" s="198" t="s">
        <v>820</v>
      </c>
      <c r="J123" s="109"/>
      <c r="K123" s="243"/>
    </row>
    <row r="124" spans="1:11" s="161" customFormat="1" ht="72.599999999999994" customHeight="1" thickBot="1" x14ac:dyDescent="0.35">
      <c r="A124" s="270"/>
      <c r="B124" s="289"/>
      <c r="C124" s="288"/>
      <c r="D124" s="288"/>
      <c r="E124" s="109" t="s">
        <v>624</v>
      </c>
      <c r="F124" s="274"/>
      <c r="G124" s="105">
        <v>1500000</v>
      </c>
      <c r="H124" s="88">
        <v>1</v>
      </c>
      <c r="I124" s="198" t="s">
        <v>821</v>
      </c>
      <c r="J124" s="109"/>
      <c r="K124" s="243"/>
    </row>
    <row r="125" spans="1:11" s="161" customFormat="1" ht="30.6" customHeight="1" x14ac:dyDescent="0.3">
      <c r="A125" s="268" t="s">
        <v>625</v>
      </c>
      <c r="B125" s="276">
        <v>1</v>
      </c>
      <c r="C125" s="282" t="s">
        <v>627</v>
      </c>
      <c r="D125" s="282" t="s">
        <v>628</v>
      </c>
      <c r="E125" s="109" t="s">
        <v>626</v>
      </c>
      <c r="F125" s="272" t="s">
        <v>631</v>
      </c>
      <c r="G125" s="279">
        <v>165000</v>
      </c>
      <c r="H125" s="292">
        <v>1</v>
      </c>
      <c r="I125" s="295" t="s">
        <v>822</v>
      </c>
      <c r="J125" s="109"/>
      <c r="K125" s="243"/>
    </row>
    <row r="126" spans="1:11" s="161" customFormat="1" ht="66.599999999999994" customHeight="1" x14ac:dyDescent="0.3">
      <c r="A126" s="269"/>
      <c r="B126" s="277"/>
      <c r="C126" s="283"/>
      <c r="D126" s="283"/>
      <c r="E126" s="87" t="s">
        <v>849</v>
      </c>
      <c r="F126" s="273"/>
      <c r="G126" s="280"/>
      <c r="H126" s="294"/>
      <c r="I126" s="297"/>
      <c r="J126" s="109"/>
      <c r="K126" s="243"/>
    </row>
    <row r="127" spans="1:11" s="161" customFormat="1" ht="103.2" customHeight="1" x14ac:dyDescent="0.3">
      <c r="A127" s="269"/>
      <c r="B127" s="277"/>
      <c r="C127" s="283"/>
      <c r="D127" s="283"/>
      <c r="E127" s="87" t="s">
        <v>850</v>
      </c>
      <c r="F127" s="273"/>
      <c r="G127" s="195" t="s">
        <v>806</v>
      </c>
      <c r="H127" s="88">
        <v>0</v>
      </c>
      <c r="I127" s="198" t="s">
        <v>823</v>
      </c>
      <c r="J127" s="109"/>
      <c r="K127" s="243"/>
    </row>
    <row r="128" spans="1:11" s="161" customFormat="1" ht="108" customHeight="1" x14ac:dyDescent="0.3">
      <c r="A128" s="269"/>
      <c r="B128" s="277"/>
      <c r="C128" s="283"/>
      <c r="D128" s="283"/>
      <c r="E128" s="87" t="s">
        <v>847</v>
      </c>
      <c r="F128" s="273"/>
      <c r="G128" s="195" t="s">
        <v>806</v>
      </c>
      <c r="H128" s="88">
        <v>0</v>
      </c>
      <c r="I128" s="198" t="s">
        <v>824</v>
      </c>
      <c r="J128" s="109"/>
      <c r="K128" s="243"/>
    </row>
    <row r="129" spans="1:11" s="161" customFormat="1" ht="40.799999999999997" customHeight="1" thickBot="1" x14ac:dyDescent="0.35">
      <c r="A129" s="281"/>
      <c r="B129" s="278"/>
      <c r="C129" s="284"/>
      <c r="D129" s="285"/>
      <c r="E129" s="87" t="s">
        <v>848</v>
      </c>
      <c r="F129" s="274"/>
      <c r="G129" s="105">
        <v>715000</v>
      </c>
      <c r="H129" s="88">
        <v>1</v>
      </c>
      <c r="I129" s="198" t="s">
        <v>825</v>
      </c>
      <c r="J129" s="109"/>
      <c r="K129" s="255"/>
    </row>
    <row r="130" spans="1:11" s="161" customFormat="1" ht="15.75" customHeight="1" thickBot="1" x14ac:dyDescent="0.35">
      <c r="A130" s="172" t="s">
        <v>2</v>
      </c>
      <c r="B130" s="173" t="s">
        <v>368</v>
      </c>
      <c r="C130" s="169"/>
      <c r="D130" s="171"/>
      <c r="E130" s="167"/>
      <c r="F130" s="167"/>
      <c r="G130" s="167"/>
      <c r="H130" s="167"/>
      <c r="I130" s="207"/>
      <c r="J130" s="167"/>
      <c r="K130" s="168"/>
    </row>
    <row r="131" spans="1:11" s="161" customFormat="1" ht="84.6" customHeight="1" x14ac:dyDescent="0.3">
      <c r="A131" s="164" t="s">
        <v>632</v>
      </c>
      <c r="B131" s="164"/>
      <c r="C131" s="164"/>
      <c r="D131" s="164"/>
      <c r="E131" s="87"/>
      <c r="F131" s="205" t="s">
        <v>634</v>
      </c>
      <c r="G131" s="105" t="s">
        <v>789</v>
      </c>
      <c r="H131" s="88">
        <v>1</v>
      </c>
      <c r="I131" s="211"/>
      <c r="J131" s="109"/>
      <c r="K131" s="108">
        <f>AVERAGE(H131:H133)</f>
        <v>0.33333333333333331</v>
      </c>
    </row>
    <row r="132" spans="1:11" s="161" customFormat="1" ht="51" customHeight="1" x14ac:dyDescent="0.3">
      <c r="A132" s="268" t="s">
        <v>633</v>
      </c>
      <c r="B132" s="164" t="s">
        <v>635</v>
      </c>
      <c r="C132" s="164" t="s">
        <v>636</v>
      </c>
      <c r="D132" s="232" t="s">
        <v>637</v>
      </c>
      <c r="E132" s="87" t="s">
        <v>845</v>
      </c>
      <c r="F132" s="275" t="s">
        <v>634</v>
      </c>
      <c r="G132" s="105" t="s">
        <v>789</v>
      </c>
      <c r="H132" s="88">
        <v>0</v>
      </c>
      <c r="I132" s="295" t="s">
        <v>826</v>
      </c>
      <c r="J132" s="109"/>
      <c r="K132" s="235" t="str">
        <f>VLOOKUP(K131,'Datos Validaciones PAO'!$N$2:$O$26,2,TRUE)</f>
        <v>Meta Parcialmente Cumplida (MPC)</v>
      </c>
    </row>
    <row r="133" spans="1:11" s="161" customFormat="1" ht="52.2" customHeight="1" thickBot="1" x14ac:dyDescent="0.35">
      <c r="A133" s="270"/>
      <c r="B133" s="164" t="s">
        <v>638</v>
      </c>
      <c r="C133" s="164" t="s">
        <v>639</v>
      </c>
      <c r="D133" s="254"/>
      <c r="E133" s="87" t="s">
        <v>846</v>
      </c>
      <c r="F133" s="275"/>
      <c r="G133" s="105" t="s">
        <v>789</v>
      </c>
      <c r="H133" s="88">
        <v>0</v>
      </c>
      <c r="I133" s="299"/>
      <c r="J133" s="109"/>
      <c r="K133" s="235"/>
    </row>
    <row r="134" spans="1:11" s="161" customFormat="1" ht="15.75" customHeight="1" thickBot="1" x14ac:dyDescent="0.35">
      <c r="A134" s="172" t="s">
        <v>2</v>
      </c>
      <c r="B134" s="197" t="s">
        <v>368</v>
      </c>
      <c r="C134" s="169"/>
      <c r="D134" s="171"/>
      <c r="E134" s="167"/>
      <c r="F134" s="170"/>
      <c r="G134" s="167"/>
      <c r="H134" s="167"/>
      <c r="I134" s="207"/>
      <c r="J134" s="167"/>
      <c r="K134" s="168"/>
    </row>
    <row r="135" spans="1:11" s="161" customFormat="1" ht="95.4" customHeight="1" x14ac:dyDescent="0.3">
      <c r="A135" s="164" t="s">
        <v>640</v>
      </c>
      <c r="B135" s="164"/>
      <c r="C135" s="164"/>
      <c r="D135" s="164"/>
      <c r="E135" s="87"/>
      <c r="F135" s="206" t="s">
        <v>843</v>
      </c>
      <c r="G135" s="105" t="s">
        <v>789</v>
      </c>
      <c r="H135" s="88">
        <v>1</v>
      </c>
      <c r="I135" s="198" t="s">
        <v>827</v>
      </c>
      <c r="J135" s="109"/>
      <c r="K135" s="108">
        <f>AVERAGE(H135:H138)</f>
        <v>1</v>
      </c>
    </row>
    <row r="136" spans="1:11" s="161" customFormat="1" ht="100.8" customHeight="1" x14ac:dyDescent="0.3">
      <c r="A136" s="164" t="s">
        <v>654</v>
      </c>
      <c r="B136" s="164" t="s">
        <v>641</v>
      </c>
      <c r="C136" s="164" t="s">
        <v>642</v>
      </c>
      <c r="D136" s="164" t="s">
        <v>643</v>
      </c>
      <c r="E136" s="87" t="s">
        <v>644</v>
      </c>
      <c r="F136" s="105" t="s">
        <v>645</v>
      </c>
      <c r="G136" s="105" t="s">
        <v>789</v>
      </c>
      <c r="H136" s="88">
        <v>1</v>
      </c>
      <c r="I136" s="198" t="s">
        <v>828</v>
      </c>
      <c r="J136" s="109"/>
      <c r="K136" s="235" t="str">
        <f>VLOOKUP(K135,'Datos Validaciones PAO'!$N$2:$O$26,2,TRUE)</f>
        <v>Meta Cumplida (MC)</v>
      </c>
    </row>
    <row r="137" spans="1:11" s="161" customFormat="1" ht="169.2" customHeight="1" x14ac:dyDescent="0.3">
      <c r="A137" s="164" t="s">
        <v>655</v>
      </c>
      <c r="B137" s="164" t="s">
        <v>646</v>
      </c>
      <c r="C137" s="164" t="s">
        <v>647</v>
      </c>
      <c r="D137" s="164" t="s">
        <v>648</v>
      </c>
      <c r="E137" s="87" t="s">
        <v>649</v>
      </c>
      <c r="F137" s="105" t="s">
        <v>645</v>
      </c>
      <c r="G137" s="105" t="s">
        <v>789</v>
      </c>
      <c r="H137" s="88">
        <v>1</v>
      </c>
      <c r="I137" s="198" t="s">
        <v>829</v>
      </c>
      <c r="J137" s="109"/>
      <c r="K137" s="235"/>
    </row>
    <row r="138" spans="1:11" s="161" customFormat="1" ht="154.19999999999999" customHeight="1" thickBot="1" x14ac:dyDescent="0.35">
      <c r="A138" s="164" t="s">
        <v>656</v>
      </c>
      <c r="B138" s="164" t="s">
        <v>650</v>
      </c>
      <c r="C138" s="164" t="s">
        <v>651</v>
      </c>
      <c r="D138" s="164" t="s">
        <v>652</v>
      </c>
      <c r="E138" s="87" t="s">
        <v>653</v>
      </c>
      <c r="F138" s="105" t="s">
        <v>645</v>
      </c>
      <c r="G138" s="105" t="s">
        <v>789</v>
      </c>
      <c r="H138" s="88">
        <v>1</v>
      </c>
      <c r="I138" s="198" t="s">
        <v>830</v>
      </c>
      <c r="J138" s="109"/>
      <c r="K138" s="235"/>
    </row>
    <row r="139" spans="1:11" s="161" customFormat="1" ht="15.75" customHeight="1" thickBot="1" x14ac:dyDescent="0.35">
      <c r="A139" s="172" t="s">
        <v>2</v>
      </c>
      <c r="B139" s="173" t="s">
        <v>476</v>
      </c>
      <c r="C139" s="169"/>
      <c r="D139" s="171"/>
      <c r="E139" s="167"/>
      <c r="F139" s="167"/>
      <c r="G139" s="167"/>
      <c r="H139" s="167"/>
      <c r="I139" s="207"/>
      <c r="J139" s="167"/>
      <c r="K139" s="168"/>
    </row>
    <row r="140" spans="1:11" s="165" customFormat="1" ht="75" customHeight="1" x14ac:dyDescent="0.3">
      <c r="A140" s="300" t="s">
        <v>657</v>
      </c>
      <c r="B140" s="232"/>
      <c r="C140" s="232"/>
      <c r="D140" s="232"/>
      <c r="E140" s="253"/>
      <c r="F140" s="272" t="s">
        <v>658</v>
      </c>
      <c r="G140" s="302" t="s">
        <v>789</v>
      </c>
      <c r="H140" s="303">
        <v>0</v>
      </c>
      <c r="I140" s="290"/>
      <c r="J140" s="253"/>
      <c r="K140" s="199">
        <f>AVERAGE(H140)</f>
        <v>0</v>
      </c>
    </row>
    <row r="141" spans="1:11" s="165" customFormat="1" ht="30.75" customHeight="1" thickBot="1" x14ac:dyDescent="0.35">
      <c r="A141" s="301"/>
      <c r="B141" s="234"/>
      <c r="C141" s="234"/>
      <c r="D141" s="254"/>
      <c r="E141" s="234"/>
      <c r="F141" s="274"/>
      <c r="G141" s="271"/>
      <c r="H141" s="304"/>
      <c r="I141" s="291"/>
      <c r="J141" s="234"/>
      <c r="K141" s="200" t="str">
        <f>VLOOKUP(K140,'[1]Datos Validaciones PAO'!$N$2:$O$26,2,TRUE)</f>
        <v>Meta No Cumplida (MNC)</v>
      </c>
    </row>
    <row r="142" spans="1:11" s="165" customFormat="1" ht="75" customHeight="1" x14ac:dyDescent="0.3">
      <c r="A142" s="164" t="s">
        <v>659</v>
      </c>
      <c r="B142" s="164"/>
      <c r="C142" s="164"/>
      <c r="D142" s="164"/>
      <c r="E142" s="87"/>
      <c r="F142" s="105" t="s">
        <v>658</v>
      </c>
      <c r="G142" s="105" t="s">
        <v>789</v>
      </c>
      <c r="H142" s="88">
        <v>0</v>
      </c>
      <c r="I142" s="209"/>
      <c r="J142" s="87"/>
      <c r="K142" s="199">
        <f>AVERAGE(H142:H145)</f>
        <v>0.25</v>
      </c>
    </row>
    <row r="143" spans="1:11" s="165" customFormat="1" ht="60" customHeight="1" x14ac:dyDescent="0.3">
      <c r="A143" s="268" t="s">
        <v>671</v>
      </c>
      <c r="B143" s="164" t="s">
        <v>660</v>
      </c>
      <c r="C143" s="164" t="s">
        <v>661</v>
      </c>
      <c r="D143" s="164" t="s">
        <v>662</v>
      </c>
      <c r="E143" s="87" t="s">
        <v>844</v>
      </c>
      <c r="F143" s="279" t="s">
        <v>658</v>
      </c>
      <c r="G143" s="105" t="s">
        <v>806</v>
      </c>
      <c r="H143" s="88">
        <v>0</v>
      </c>
      <c r="I143" s="208" t="s">
        <v>832</v>
      </c>
      <c r="J143" s="87"/>
      <c r="K143" s="298" t="str">
        <f>VLOOKUP(K142,'[1]Datos Validaciones PAO'!$N$2:$O$26,2,TRUE)</f>
        <v>Meta Parcialmente Cumplida (MPC)</v>
      </c>
    </row>
    <row r="144" spans="1:11" s="165" customFormat="1" ht="72" customHeight="1" x14ac:dyDescent="0.3">
      <c r="A144" s="270"/>
      <c r="B144" s="164" t="s">
        <v>663</v>
      </c>
      <c r="C144" s="164" t="s">
        <v>664</v>
      </c>
      <c r="D144" s="164" t="s">
        <v>665</v>
      </c>
      <c r="E144" s="87" t="s">
        <v>666</v>
      </c>
      <c r="F144" s="280"/>
      <c r="G144" s="105" t="s">
        <v>806</v>
      </c>
      <c r="H144" s="88">
        <v>0</v>
      </c>
      <c r="I144" s="208" t="s">
        <v>833</v>
      </c>
      <c r="J144" s="87"/>
      <c r="K144" s="298"/>
    </row>
    <row r="145" spans="1:11" s="165" customFormat="1" ht="37.200000000000003" customHeight="1" x14ac:dyDescent="0.3">
      <c r="A145" s="87" t="s">
        <v>672</v>
      </c>
      <c r="B145" s="164" t="s">
        <v>667</v>
      </c>
      <c r="C145" s="164" t="s">
        <v>668</v>
      </c>
      <c r="D145" s="164" t="s">
        <v>669</v>
      </c>
      <c r="E145" s="87" t="s">
        <v>670</v>
      </c>
      <c r="F145" s="105" t="s">
        <v>658</v>
      </c>
      <c r="G145" s="105">
        <v>400000</v>
      </c>
      <c r="H145" s="88">
        <v>1</v>
      </c>
      <c r="I145" s="208" t="s">
        <v>831</v>
      </c>
      <c r="J145" s="87"/>
      <c r="K145" s="298"/>
    </row>
    <row r="146" spans="1:11" s="165" customFormat="1" ht="42" customHeight="1" x14ac:dyDescent="0.3">
      <c r="A146" s="175"/>
      <c r="B146" s="175"/>
      <c r="C146" s="175"/>
      <c r="D146" s="175"/>
      <c r="E146" s="175"/>
      <c r="F146" s="175"/>
      <c r="G146" s="175"/>
      <c r="H146" s="175"/>
      <c r="I146" s="212"/>
      <c r="J146" s="175"/>
      <c r="K146" s="175"/>
    </row>
    <row r="147" spans="1:11" ht="15.75" customHeight="1" x14ac:dyDescent="0.3">
      <c r="G147"/>
    </row>
    <row r="148" spans="1:11" ht="15.75" customHeight="1" x14ac:dyDescent="0.3">
      <c r="G148"/>
    </row>
    <row r="149" spans="1:11" ht="15.75" customHeight="1" x14ac:dyDescent="0.3">
      <c r="G149"/>
    </row>
    <row r="150" spans="1:11" ht="15.75" customHeight="1" x14ac:dyDescent="0.3">
      <c r="G150"/>
    </row>
    <row r="151" spans="1:11" ht="15.75" customHeight="1" x14ac:dyDescent="0.3">
      <c r="G151"/>
    </row>
    <row r="152" spans="1:11" ht="15.75" customHeight="1" x14ac:dyDescent="0.3">
      <c r="G152"/>
    </row>
    <row r="153" spans="1:11" ht="15.75" customHeight="1" x14ac:dyDescent="0.3">
      <c r="G153"/>
    </row>
    <row r="154" spans="1:11" ht="15.75" customHeight="1" x14ac:dyDescent="0.3">
      <c r="G154"/>
    </row>
    <row r="155" spans="1:11" ht="15.75" customHeight="1" x14ac:dyDescent="0.3">
      <c r="G155"/>
    </row>
    <row r="156" spans="1:11" ht="15.75" customHeight="1" x14ac:dyDescent="0.3">
      <c r="G156"/>
    </row>
    <row r="157" spans="1:11" ht="15.75" customHeight="1" x14ac:dyDescent="0.3">
      <c r="G157"/>
    </row>
    <row r="158" spans="1:11" ht="15.75" customHeight="1" x14ac:dyDescent="0.3">
      <c r="G158"/>
    </row>
    <row r="159" spans="1:11" ht="15.75" customHeight="1" x14ac:dyDescent="0.3">
      <c r="G159"/>
    </row>
    <row r="160" spans="1:11" ht="15.75" customHeight="1" x14ac:dyDescent="0.3">
      <c r="G160"/>
    </row>
    <row r="161" spans="7:7" ht="15.75" customHeight="1" x14ac:dyDescent="0.3">
      <c r="G161"/>
    </row>
    <row r="162" spans="7:7" ht="15.75" customHeight="1" x14ac:dyDescent="0.3">
      <c r="G162"/>
    </row>
    <row r="163" spans="7:7" ht="15.75" customHeight="1" x14ac:dyDescent="0.3">
      <c r="G163"/>
    </row>
    <row r="164" spans="7:7" ht="15.75" customHeight="1" x14ac:dyDescent="0.3">
      <c r="G164"/>
    </row>
    <row r="165" spans="7:7" ht="15.75" customHeight="1" x14ac:dyDescent="0.3">
      <c r="G165"/>
    </row>
    <row r="166" spans="7:7" ht="15.75" customHeight="1" x14ac:dyDescent="0.3">
      <c r="G166"/>
    </row>
    <row r="167" spans="7:7" ht="15.75" customHeight="1" x14ac:dyDescent="0.3">
      <c r="G167"/>
    </row>
    <row r="168" spans="7:7" ht="15.75" customHeight="1" x14ac:dyDescent="0.3">
      <c r="G168"/>
    </row>
    <row r="169" spans="7:7" ht="15.75" customHeight="1" x14ac:dyDescent="0.3">
      <c r="G169"/>
    </row>
    <row r="170" spans="7:7" ht="15.75" customHeight="1" x14ac:dyDescent="0.3">
      <c r="G170"/>
    </row>
    <row r="171" spans="7:7" ht="15.75" customHeight="1" x14ac:dyDescent="0.3">
      <c r="G171"/>
    </row>
    <row r="172" spans="7:7" ht="15.75" customHeight="1" x14ac:dyDescent="0.3">
      <c r="G172"/>
    </row>
    <row r="173" spans="7:7" ht="15.75" customHeight="1" x14ac:dyDescent="0.3">
      <c r="G173"/>
    </row>
    <row r="174" spans="7:7" ht="15.75" customHeight="1" x14ac:dyDescent="0.3">
      <c r="G174"/>
    </row>
    <row r="175" spans="7:7" ht="15.75" customHeight="1" x14ac:dyDescent="0.3">
      <c r="G175"/>
    </row>
    <row r="176" spans="7:7" ht="15.75" customHeight="1" x14ac:dyDescent="0.3">
      <c r="G176"/>
    </row>
    <row r="177" spans="1:3" ht="15.75" customHeight="1" x14ac:dyDescent="0.3">
      <c r="A177" s="1"/>
      <c r="C177" s="1"/>
    </row>
    <row r="178" spans="1:3" ht="15.75" customHeight="1" x14ac:dyDescent="0.3">
      <c r="A178" s="1"/>
      <c r="C178" s="1"/>
    </row>
    <row r="179" spans="1:3" ht="15.75" customHeight="1" x14ac:dyDescent="0.3">
      <c r="A179" s="1"/>
      <c r="C179" s="1"/>
    </row>
    <row r="180" spans="1:3" ht="15.75" customHeight="1" x14ac:dyDescent="0.3">
      <c r="A180" s="1"/>
      <c r="C180" s="1"/>
    </row>
    <row r="181" spans="1:3" ht="15.75" customHeight="1" x14ac:dyDescent="0.3">
      <c r="A181" s="1"/>
      <c r="C181" s="1"/>
    </row>
    <row r="182" spans="1:3" ht="15.75" customHeight="1" x14ac:dyDescent="0.3">
      <c r="A182" s="1"/>
      <c r="C182" s="1"/>
    </row>
    <row r="183" spans="1:3" ht="15.75" customHeight="1" x14ac:dyDescent="0.3">
      <c r="A183" s="1"/>
      <c r="C183" s="1"/>
    </row>
    <row r="184" spans="1:3" ht="15.75" customHeight="1" x14ac:dyDescent="0.3">
      <c r="A184" s="1"/>
      <c r="C184" s="1"/>
    </row>
    <row r="185" spans="1:3" ht="15.75" customHeight="1" x14ac:dyDescent="0.3">
      <c r="A185" s="1"/>
      <c r="C185" s="1"/>
    </row>
    <row r="186" spans="1:3" ht="15.75" customHeight="1" x14ac:dyDescent="0.3">
      <c r="A186" s="1"/>
      <c r="C186" s="1"/>
    </row>
    <row r="187" spans="1:3" ht="15.75" customHeight="1" x14ac:dyDescent="0.3">
      <c r="A187" s="1"/>
      <c r="C187" s="1"/>
    </row>
    <row r="188" spans="1:3" ht="15.75" customHeight="1" x14ac:dyDescent="0.3">
      <c r="A188" s="1"/>
      <c r="C188" s="1"/>
    </row>
    <row r="189" spans="1:3" ht="15.75" customHeight="1" x14ac:dyDescent="0.3">
      <c r="A189" s="1"/>
      <c r="C189" s="1"/>
    </row>
    <row r="190" spans="1:3" ht="15.75" customHeight="1" x14ac:dyDescent="0.3">
      <c r="A190" s="1"/>
      <c r="C190" s="1"/>
    </row>
    <row r="191" spans="1:3" ht="15.75" customHeight="1" x14ac:dyDescent="0.3">
      <c r="A191" s="1"/>
      <c r="C191" s="1"/>
    </row>
    <row r="192" spans="1:3" ht="15.75" customHeight="1" x14ac:dyDescent="0.3">
      <c r="A192" s="1"/>
      <c r="C192" s="1"/>
    </row>
    <row r="193" spans="1:3" ht="15.75" customHeight="1" x14ac:dyDescent="0.3">
      <c r="A193" s="1"/>
      <c r="C193" s="1"/>
    </row>
    <row r="194" spans="1:3" ht="15.75" customHeight="1" x14ac:dyDescent="0.3">
      <c r="A194" s="1"/>
      <c r="C194" s="1"/>
    </row>
    <row r="195" spans="1:3" ht="15.75" customHeight="1" x14ac:dyDescent="0.3">
      <c r="A195" s="1"/>
      <c r="C195" s="1"/>
    </row>
    <row r="196" spans="1:3" ht="15.75" customHeight="1" x14ac:dyDescent="0.3">
      <c r="A196" s="1"/>
      <c r="C196" s="1"/>
    </row>
    <row r="197" spans="1:3" ht="15.75" customHeight="1" x14ac:dyDescent="0.3">
      <c r="A197" s="1"/>
      <c r="C197" s="1"/>
    </row>
    <row r="198" spans="1:3" ht="15.75" customHeight="1" x14ac:dyDescent="0.3">
      <c r="A198" s="1"/>
      <c r="C198" s="1"/>
    </row>
    <row r="199" spans="1:3" ht="15.75" customHeight="1" x14ac:dyDescent="0.3">
      <c r="A199" s="1"/>
      <c r="C199" s="1"/>
    </row>
    <row r="200" spans="1:3" ht="15.75" customHeight="1" x14ac:dyDescent="0.3">
      <c r="A200" s="1"/>
      <c r="C200" s="1"/>
    </row>
    <row r="201" spans="1:3" ht="15.75" customHeight="1" x14ac:dyDescent="0.3">
      <c r="A201" s="1"/>
      <c r="C201" s="1"/>
    </row>
    <row r="202" spans="1:3" ht="15.75" customHeight="1" x14ac:dyDescent="0.3">
      <c r="A202" s="1"/>
      <c r="C202" s="1"/>
    </row>
    <row r="203" spans="1:3" ht="15.75" customHeight="1" x14ac:dyDescent="0.3">
      <c r="A203" s="1"/>
      <c r="C203" s="1"/>
    </row>
    <row r="204" spans="1:3" ht="15.75" customHeight="1" x14ac:dyDescent="0.3">
      <c r="A204" s="1"/>
      <c r="C204" s="1"/>
    </row>
    <row r="205" spans="1:3" ht="15.75" customHeight="1" x14ac:dyDescent="0.3">
      <c r="A205" s="1"/>
      <c r="C205" s="1"/>
    </row>
    <row r="206" spans="1:3" ht="15.75" customHeight="1" x14ac:dyDescent="0.3">
      <c r="A206" s="1"/>
      <c r="C206" s="1"/>
    </row>
    <row r="207" spans="1:3" ht="15.75" customHeight="1" x14ac:dyDescent="0.3">
      <c r="A207" s="1"/>
      <c r="C207" s="1"/>
    </row>
    <row r="208" spans="1:3" ht="15.75" customHeight="1" x14ac:dyDescent="0.3">
      <c r="A208" s="1"/>
      <c r="C208" s="1"/>
    </row>
    <row r="209" spans="1:3" ht="15.75" customHeight="1" x14ac:dyDescent="0.3">
      <c r="A209" s="1"/>
      <c r="C209" s="1"/>
    </row>
    <row r="210" spans="1:3" ht="15.75" customHeight="1" x14ac:dyDescent="0.3">
      <c r="A210" s="1"/>
      <c r="C210" s="1"/>
    </row>
    <row r="211" spans="1:3" ht="15.75" customHeight="1" x14ac:dyDescent="0.3">
      <c r="A211" s="1"/>
      <c r="C211" s="1"/>
    </row>
    <row r="212" spans="1:3" ht="15.75" customHeight="1" x14ac:dyDescent="0.3">
      <c r="A212" s="1"/>
      <c r="C212" s="1"/>
    </row>
    <row r="213" spans="1:3" ht="15.75" customHeight="1" x14ac:dyDescent="0.3">
      <c r="A213" s="1"/>
      <c r="C213" s="1"/>
    </row>
    <row r="214" spans="1:3" ht="15.75" customHeight="1" x14ac:dyDescent="0.3">
      <c r="A214" s="1"/>
      <c r="C214" s="1"/>
    </row>
    <row r="215" spans="1:3" ht="15.75" customHeight="1" x14ac:dyDescent="0.3">
      <c r="A215" s="1"/>
      <c r="C215" s="1"/>
    </row>
    <row r="216" spans="1:3" ht="15.75" customHeight="1" x14ac:dyDescent="0.3">
      <c r="A216" s="1"/>
      <c r="C216" s="1"/>
    </row>
    <row r="217" spans="1:3" ht="15.75" customHeight="1" x14ac:dyDescent="0.3">
      <c r="A217" s="1"/>
      <c r="C217" s="1"/>
    </row>
    <row r="218" spans="1:3" ht="15.75" customHeight="1" x14ac:dyDescent="0.3">
      <c r="A218" s="1"/>
      <c r="C218" s="1"/>
    </row>
    <row r="219" spans="1:3" ht="15.75" customHeight="1" x14ac:dyDescent="0.3">
      <c r="A219" s="1"/>
      <c r="C219" s="1"/>
    </row>
    <row r="220" spans="1:3" ht="15.75" customHeight="1" x14ac:dyDescent="0.3">
      <c r="A220" s="1"/>
      <c r="C220" s="1"/>
    </row>
    <row r="221" spans="1:3" ht="15.75" customHeight="1" x14ac:dyDescent="0.3">
      <c r="A221" s="1"/>
      <c r="C221" s="1"/>
    </row>
    <row r="222" spans="1:3" ht="15.75" customHeight="1" x14ac:dyDescent="0.3">
      <c r="A222" s="1"/>
      <c r="C222" s="1"/>
    </row>
    <row r="223" spans="1:3" ht="15.75" customHeight="1" x14ac:dyDescent="0.3">
      <c r="A223" s="1"/>
      <c r="C223" s="1"/>
    </row>
    <row r="224" spans="1:3" ht="15.75" customHeight="1" x14ac:dyDescent="0.3">
      <c r="A224" s="1"/>
      <c r="C224" s="1"/>
    </row>
    <row r="225" spans="1:3" ht="15.75" customHeight="1" x14ac:dyDescent="0.3">
      <c r="A225" s="1"/>
      <c r="C225" s="1"/>
    </row>
    <row r="226" spans="1:3" ht="15.75" customHeight="1" x14ac:dyDescent="0.3">
      <c r="A226" s="1"/>
      <c r="C226" s="1"/>
    </row>
    <row r="227" spans="1:3" ht="15.75" customHeight="1" x14ac:dyDescent="0.3">
      <c r="A227" s="1"/>
      <c r="C227" s="1"/>
    </row>
    <row r="228" spans="1:3" ht="15.75" customHeight="1" x14ac:dyDescent="0.3">
      <c r="A228" s="1"/>
      <c r="C228" s="1"/>
    </row>
    <row r="229" spans="1:3" ht="15.75" customHeight="1" x14ac:dyDescent="0.3">
      <c r="A229" s="1"/>
      <c r="C229" s="1"/>
    </row>
    <row r="230" spans="1:3" ht="15.75" customHeight="1" x14ac:dyDescent="0.3">
      <c r="A230" s="1"/>
      <c r="C230" s="1"/>
    </row>
    <row r="231" spans="1:3" ht="15.75" customHeight="1" x14ac:dyDescent="0.3">
      <c r="A231" s="1"/>
      <c r="C231" s="1"/>
    </row>
    <row r="232" spans="1:3" ht="15.75" customHeight="1" x14ac:dyDescent="0.3">
      <c r="A232" s="1"/>
      <c r="C232" s="1"/>
    </row>
    <row r="233" spans="1:3" ht="15.75" customHeight="1" x14ac:dyDescent="0.3">
      <c r="A233" s="1"/>
      <c r="C233" s="1"/>
    </row>
    <row r="234" spans="1:3" ht="15.75" customHeight="1" x14ac:dyDescent="0.3">
      <c r="A234" s="1"/>
      <c r="C234" s="1"/>
    </row>
    <row r="235" spans="1:3" ht="15.75" customHeight="1" x14ac:dyDescent="0.3">
      <c r="A235" s="1"/>
      <c r="C235" s="1"/>
    </row>
    <row r="236" spans="1:3" ht="15.75" customHeight="1" x14ac:dyDescent="0.3">
      <c r="A236" s="1"/>
      <c r="C236" s="1"/>
    </row>
    <row r="237" spans="1:3" ht="15.75" customHeight="1" x14ac:dyDescent="0.3">
      <c r="A237" s="1"/>
      <c r="C237" s="1"/>
    </row>
    <row r="238" spans="1:3" ht="15.75" customHeight="1" x14ac:dyDescent="0.3">
      <c r="A238" s="1"/>
      <c r="C238" s="1"/>
    </row>
    <row r="239" spans="1:3" ht="15.75" customHeight="1" x14ac:dyDescent="0.3">
      <c r="A239" s="1"/>
      <c r="C239" s="1"/>
    </row>
    <row r="240" spans="1:3" ht="15.75" customHeight="1" x14ac:dyDescent="0.3">
      <c r="A240" s="1"/>
      <c r="C240" s="1"/>
    </row>
    <row r="241" spans="1:3" ht="15.75" customHeight="1" x14ac:dyDescent="0.3">
      <c r="A241" s="1"/>
      <c r="C241" s="1"/>
    </row>
    <row r="242" spans="1:3" ht="15.75" customHeight="1" x14ac:dyDescent="0.3">
      <c r="A242" s="1"/>
      <c r="C242" s="1"/>
    </row>
    <row r="243" spans="1:3" ht="15.75" customHeight="1" x14ac:dyDescent="0.3">
      <c r="A243" s="1"/>
      <c r="C243" s="1"/>
    </row>
    <row r="244" spans="1:3" ht="15.75" customHeight="1" x14ac:dyDescent="0.3">
      <c r="A244" s="1"/>
      <c r="C244" s="1"/>
    </row>
    <row r="245" spans="1:3" ht="15.75" customHeight="1" x14ac:dyDescent="0.3">
      <c r="A245" s="1"/>
      <c r="C245" s="1"/>
    </row>
    <row r="246" spans="1:3" ht="15.75" customHeight="1" x14ac:dyDescent="0.3">
      <c r="A246" s="1"/>
      <c r="C246" s="1"/>
    </row>
    <row r="247" spans="1:3" ht="15.75" customHeight="1" x14ac:dyDescent="0.3">
      <c r="A247" s="1"/>
      <c r="C247" s="1"/>
    </row>
    <row r="248" spans="1:3" ht="15.75" customHeight="1" x14ac:dyDescent="0.3">
      <c r="A248" s="1"/>
      <c r="C248" s="1"/>
    </row>
    <row r="249" spans="1:3" ht="15.75" customHeight="1" x14ac:dyDescent="0.3">
      <c r="A249" s="1"/>
      <c r="C249" s="1"/>
    </row>
    <row r="250" spans="1:3" ht="15.75" customHeight="1" x14ac:dyDescent="0.3">
      <c r="A250" s="1"/>
      <c r="C250" s="1"/>
    </row>
    <row r="251" spans="1:3" ht="15.75" customHeight="1" x14ac:dyDescent="0.3">
      <c r="A251" s="1"/>
      <c r="C251" s="1"/>
    </row>
    <row r="252" spans="1:3" ht="15.75" customHeight="1" x14ac:dyDescent="0.3">
      <c r="A252" s="1"/>
      <c r="C252" s="1"/>
    </row>
    <row r="253" spans="1:3" ht="15.75" customHeight="1" x14ac:dyDescent="0.3">
      <c r="A253" s="1"/>
      <c r="C253" s="1"/>
    </row>
    <row r="254" spans="1:3" ht="15.75" customHeight="1" x14ac:dyDescent="0.3">
      <c r="A254" s="1"/>
      <c r="C254" s="1"/>
    </row>
    <row r="255" spans="1:3" ht="15.75" customHeight="1" x14ac:dyDescent="0.3">
      <c r="A255" s="1"/>
      <c r="C255" s="1"/>
    </row>
    <row r="256" spans="1:3" ht="15.75" customHeight="1" x14ac:dyDescent="0.3">
      <c r="A256" s="1"/>
      <c r="C256" s="1"/>
    </row>
    <row r="257" spans="1:3" ht="15.75" customHeight="1" x14ac:dyDescent="0.3">
      <c r="A257" s="1"/>
      <c r="C257" s="1"/>
    </row>
    <row r="258" spans="1:3" ht="15.75" customHeight="1" x14ac:dyDescent="0.3">
      <c r="A258" s="1"/>
      <c r="C258" s="1"/>
    </row>
    <row r="259" spans="1:3" ht="15.75" customHeight="1" x14ac:dyDescent="0.3">
      <c r="A259" s="1"/>
      <c r="C259" s="1"/>
    </row>
    <row r="260" spans="1:3" ht="15.75" customHeight="1" x14ac:dyDescent="0.3">
      <c r="A260" s="1"/>
      <c r="C260" s="1"/>
    </row>
    <row r="261" spans="1:3" ht="15.75" customHeight="1" x14ac:dyDescent="0.3">
      <c r="A261" s="1"/>
      <c r="C261" s="1"/>
    </row>
    <row r="262" spans="1:3" ht="15.75" customHeight="1" x14ac:dyDescent="0.3">
      <c r="A262" s="1"/>
      <c r="C262" s="1"/>
    </row>
    <row r="263" spans="1:3" ht="15.75" customHeight="1" x14ac:dyDescent="0.3">
      <c r="A263" s="1"/>
      <c r="C263" s="1"/>
    </row>
    <row r="264" spans="1:3" ht="15.75" customHeight="1" x14ac:dyDescent="0.3">
      <c r="A264" s="1"/>
      <c r="C264" s="1"/>
    </row>
    <row r="265" spans="1:3" ht="15.75" customHeight="1" x14ac:dyDescent="0.3">
      <c r="A265" s="1"/>
      <c r="C265" s="1"/>
    </row>
    <row r="266" spans="1:3" ht="15.75" customHeight="1" x14ac:dyDescent="0.3">
      <c r="A266" s="1"/>
      <c r="C266" s="1"/>
    </row>
    <row r="267" spans="1:3" ht="15.75" customHeight="1" x14ac:dyDescent="0.3">
      <c r="A267" s="1"/>
      <c r="C267" s="1"/>
    </row>
    <row r="268" spans="1:3" ht="15.75" customHeight="1" x14ac:dyDescent="0.3">
      <c r="A268" s="1"/>
      <c r="C268" s="1"/>
    </row>
    <row r="269" spans="1:3" ht="15.75" customHeight="1" x14ac:dyDescent="0.3">
      <c r="A269" s="1"/>
      <c r="C269" s="1"/>
    </row>
    <row r="270" spans="1:3" ht="15.75" customHeight="1" x14ac:dyDescent="0.3">
      <c r="A270" s="1"/>
      <c r="C270" s="1"/>
    </row>
    <row r="271" spans="1:3" ht="15.75" customHeight="1" x14ac:dyDescent="0.3">
      <c r="A271" s="1"/>
      <c r="C271" s="1"/>
    </row>
    <row r="272" spans="1:3" ht="15.75" customHeight="1" x14ac:dyDescent="0.3">
      <c r="A272" s="1"/>
      <c r="C272" s="1"/>
    </row>
    <row r="273" spans="1:3" ht="15.75" customHeight="1" x14ac:dyDescent="0.3">
      <c r="A273" s="1"/>
      <c r="C273" s="1"/>
    </row>
    <row r="274" spans="1:3" ht="15.75" customHeight="1" x14ac:dyDescent="0.3">
      <c r="A274" s="1"/>
      <c r="C274" s="1"/>
    </row>
    <row r="275" spans="1:3" ht="15.75" customHeight="1" x14ac:dyDescent="0.3">
      <c r="A275" s="1"/>
      <c r="C275" s="1"/>
    </row>
    <row r="276" spans="1:3" ht="15.75" customHeight="1" x14ac:dyDescent="0.3">
      <c r="A276" s="1"/>
      <c r="C276" s="1"/>
    </row>
    <row r="277" spans="1:3" ht="15.75" customHeight="1" x14ac:dyDescent="0.3">
      <c r="A277" s="1"/>
      <c r="C277" s="1"/>
    </row>
    <row r="278" spans="1:3" ht="15.75" customHeight="1" x14ac:dyDescent="0.3">
      <c r="A278" s="1"/>
      <c r="C278" s="1"/>
    </row>
    <row r="279" spans="1:3" ht="15.75" customHeight="1" x14ac:dyDescent="0.3">
      <c r="A279" s="1"/>
      <c r="C279" s="1"/>
    </row>
    <row r="280" spans="1:3" ht="15.75" customHeight="1" x14ac:dyDescent="0.3">
      <c r="A280" s="1"/>
      <c r="C280" s="1"/>
    </row>
    <row r="281" spans="1:3" ht="15.75" customHeight="1" x14ac:dyDescent="0.3">
      <c r="A281" s="1"/>
      <c r="C281" s="1"/>
    </row>
    <row r="282" spans="1:3" ht="15.75" customHeight="1" x14ac:dyDescent="0.3">
      <c r="A282" s="1"/>
      <c r="C282" s="1"/>
    </row>
    <row r="283" spans="1:3" ht="15.75" customHeight="1" x14ac:dyDescent="0.3">
      <c r="A283" s="1"/>
      <c r="C283" s="1"/>
    </row>
    <row r="284" spans="1:3" ht="15.75" customHeight="1" x14ac:dyDescent="0.3">
      <c r="A284" s="1"/>
      <c r="C284" s="1"/>
    </row>
    <row r="285" spans="1:3" ht="15.75" customHeight="1" x14ac:dyDescent="0.3">
      <c r="A285" s="1"/>
      <c r="C285" s="1"/>
    </row>
    <row r="286" spans="1:3" ht="15.75" customHeight="1" x14ac:dyDescent="0.3">
      <c r="A286" s="1"/>
      <c r="C286" s="1"/>
    </row>
    <row r="287" spans="1:3" ht="15.75" customHeight="1" x14ac:dyDescent="0.3">
      <c r="A287" s="1"/>
      <c r="C287" s="1"/>
    </row>
    <row r="288" spans="1:3" ht="15.75" customHeight="1" x14ac:dyDescent="0.3">
      <c r="A288" s="1"/>
      <c r="C288" s="1"/>
    </row>
    <row r="289" spans="1:3" ht="15.75" customHeight="1" x14ac:dyDescent="0.3">
      <c r="A289" s="1"/>
      <c r="C289" s="1"/>
    </row>
    <row r="290" spans="1:3" ht="15.75" customHeight="1" x14ac:dyDescent="0.3">
      <c r="A290" s="1"/>
      <c r="C290" s="1"/>
    </row>
    <row r="291" spans="1:3" ht="15.75" customHeight="1" x14ac:dyDescent="0.3">
      <c r="A291" s="1"/>
      <c r="C291" s="1"/>
    </row>
    <row r="292" spans="1:3" ht="15.75" customHeight="1" x14ac:dyDescent="0.3">
      <c r="A292" s="1"/>
      <c r="C292" s="1"/>
    </row>
    <row r="293" spans="1:3" ht="15.75" customHeight="1" x14ac:dyDescent="0.3">
      <c r="A293" s="1"/>
      <c r="C293" s="1"/>
    </row>
    <row r="294" spans="1:3" ht="15.75" customHeight="1" x14ac:dyDescent="0.3">
      <c r="A294" s="1"/>
      <c r="C294" s="1"/>
    </row>
    <row r="295" spans="1:3" ht="15.75" customHeight="1" x14ac:dyDescent="0.3">
      <c r="A295" s="1"/>
      <c r="C295" s="1"/>
    </row>
    <row r="296" spans="1:3" ht="15.75" customHeight="1" x14ac:dyDescent="0.3">
      <c r="A296" s="1"/>
      <c r="C296" s="1"/>
    </row>
    <row r="297" spans="1:3" ht="15.75" customHeight="1" x14ac:dyDescent="0.3">
      <c r="A297" s="1"/>
      <c r="C297" s="1"/>
    </row>
    <row r="298" spans="1:3" ht="15.75" customHeight="1" x14ac:dyDescent="0.3">
      <c r="A298" s="1"/>
      <c r="C298" s="1"/>
    </row>
    <row r="299" spans="1:3" ht="15.75" customHeight="1" x14ac:dyDescent="0.3">
      <c r="A299" s="1"/>
      <c r="C299" s="1"/>
    </row>
    <row r="300" spans="1:3" ht="15.75" customHeight="1" x14ac:dyDescent="0.3">
      <c r="A300" s="1"/>
      <c r="C300" s="1"/>
    </row>
    <row r="301" spans="1:3" ht="15.75" customHeight="1" x14ac:dyDescent="0.3">
      <c r="A301" s="1"/>
      <c r="C301" s="1"/>
    </row>
    <row r="302" spans="1:3" ht="15.75" customHeight="1" x14ac:dyDescent="0.3">
      <c r="A302" s="1"/>
      <c r="C302" s="1"/>
    </row>
    <row r="303" spans="1:3" ht="15.75" customHeight="1" x14ac:dyDescent="0.3">
      <c r="A303" s="1"/>
      <c r="C303" s="1"/>
    </row>
    <row r="304" spans="1:3" ht="15.75" customHeight="1" x14ac:dyDescent="0.3">
      <c r="A304" s="1"/>
      <c r="C304" s="1"/>
    </row>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row r="1043" ht="15.75" customHeight="1" x14ac:dyDescent="0.3"/>
    <row r="1044" ht="15.75" customHeight="1" x14ac:dyDescent="0.3"/>
    <row r="1045" ht="15.75" customHeight="1" x14ac:dyDescent="0.3"/>
    <row r="1046" ht="15.75" customHeight="1" x14ac:dyDescent="0.3"/>
    <row r="1047" ht="15.75" customHeight="1" x14ac:dyDescent="0.3"/>
    <row r="1048" ht="15.75" customHeight="1" x14ac:dyDescent="0.3"/>
    <row r="1049" ht="15.75" customHeight="1" x14ac:dyDescent="0.3"/>
    <row r="1050" ht="15.75" customHeight="1" x14ac:dyDescent="0.3"/>
    <row r="1051" ht="15.75" customHeight="1" x14ac:dyDescent="0.3"/>
    <row r="1052" ht="15.75" customHeight="1" x14ac:dyDescent="0.3"/>
    <row r="1053" ht="15.75" customHeight="1" x14ac:dyDescent="0.3"/>
    <row r="1054" ht="15.75" customHeight="1" x14ac:dyDescent="0.3"/>
    <row r="1055" ht="15.75" customHeight="1" x14ac:dyDescent="0.3"/>
    <row r="1056" ht="15.75" customHeight="1" x14ac:dyDescent="0.3"/>
    <row r="1057" ht="15.75" customHeight="1" x14ac:dyDescent="0.3"/>
    <row r="1058" ht="15.75" customHeight="1" x14ac:dyDescent="0.3"/>
    <row r="1059" ht="15.75" customHeight="1" x14ac:dyDescent="0.3"/>
    <row r="1060" ht="15.75" customHeight="1" x14ac:dyDescent="0.3"/>
    <row r="1061" ht="15.75" customHeight="1" x14ac:dyDescent="0.3"/>
    <row r="1062" ht="15.75" customHeight="1" x14ac:dyDescent="0.3"/>
    <row r="1063" ht="15.75" customHeight="1" x14ac:dyDescent="0.3"/>
    <row r="1064" ht="15.75" customHeight="1" x14ac:dyDescent="0.3"/>
    <row r="1065" ht="15.75" customHeight="1" x14ac:dyDescent="0.3"/>
    <row r="1066" ht="15.75" customHeight="1" x14ac:dyDescent="0.3"/>
    <row r="1067" ht="15.75" customHeight="1" x14ac:dyDescent="0.3"/>
    <row r="1068" ht="15.75" customHeight="1" x14ac:dyDescent="0.3"/>
    <row r="1069" ht="15.75" customHeight="1" x14ac:dyDescent="0.3"/>
    <row r="1070" ht="15.75" customHeight="1" x14ac:dyDescent="0.3"/>
    <row r="1071" ht="15.75" customHeight="1" x14ac:dyDescent="0.3"/>
    <row r="1072" ht="15.75" customHeight="1" x14ac:dyDescent="0.3"/>
    <row r="1073" ht="15.75" customHeight="1" x14ac:dyDescent="0.3"/>
    <row r="1074" ht="15.75" customHeight="1" x14ac:dyDescent="0.3"/>
    <row r="1075" ht="15.75" customHeight="1" x14ac:dyDescent="0.3"/>
  </sheetData>
  <sheetProtection selectLockedCells="1" selectUnlockedCells="1"/>
  <mergeCells count="88">
    <mergeCell ref="J140:J141"/>
    <mergeCell ref="A143:A144"/>
    <mergeCell ref="F143:F144"/>
    <mergeCell ref="K143:K145"/>
    <mergeCell ref="G125:G126"/>
    <mergeCell ref="H125:H126"/>
    <mergeCell ref="I125:I126"/>
    <mergeCell ref="I132:I133"/>
    <mergeCell ref="A140:A141"/>
    <mergeCell ref="B140:B141"/>
    <mergeCell ref="C140:C141"/>
    <mergeCell ref="D140:D141"/>
    <mergeCell ref="E140:E141"/>
    <mergeCell ref="F140:F141"/>
    <mergeCell ref="G140:G141"/>
    <mergeCell ref="H140:H141"/>
    <mergeCell ref="I140:I141"/>
    <mergeCell ref="G101:G105"/>
    <mergeCell ref="H101:H105"/>
    <mergeCell ref="I101:I105"/>
    <mergeCell ref="I27:I30"/>
    <mergeCell ref="I36:I38"/>
    <mergeCell ref="I47:I49"/>
    <mergeCell ref="I53:I57"/>
    <mergeCell ref="I88:I96"/>
    <mergeCell ref="K101:K129"/>
    <mergeCell ref="F125:F129"/>
    <mergeCell ref="A132:A133"/>
    <mergeCell ref="D132:D133"/>
    <mergeCell ref="F132:F133"/>
    <mergeCell ref="B125:B129"/>
    <mergeCell ref="F109:F115"/>
    <mergeCell ref="A125:A129"/>
    <mergeCell ref="C125:C129"/>
    <mergeCell ref="D125:D129"/>
    <mergeCell ref="F101:F108"/>
    <mergeCell ref="A117:A124"/>
    <mergeCell ref="F117:F124"/>
    <mergeCell ref="C117:C124"/>
    <mergeCell ref="D117:D124"/>
    <mergeCell ref="B117:B124"/>
    <mergeCell ref="A101:A108"/>
    <mergeCell ref="C101:C108"/>
    <mergeCell ref="D101:D108"/>
    <mergeCell ref="C109:C115"/>
    <mergeCell ref="D109:D115"/>
    <mergeCell ref="A109:A115"/>
    <mergeCell ref="A93:A98"/>
    <mergeCell ref="C93:C98"/>
    <mergeCell ref="D93:D98"/>
    <mergeCell ref="F93:F98"/>
    <mergeCell ref="K85:K98"/>
    <mergeCell ref="A87:A91"/>
    <mergeCell ref="D87:D91"/>
    <mergeCell ref="F87:F91"/>
    <mergeCell ref="C87:C91"/>
    <mergeCell ref="A85:A86"/>
    <mergeCell ref="B85:B86"/>
    <mergeCell ref="F85:F86"/>
    <mergeCell ref="K132:K133"/>
    <mergeCell ref="K136:K138"/>
    <mergeCell ref="A9:A12"/>
    <mergeCell ref="K15:K24"/>
    <mergeCell ref="A14:A24"/>
    <mergeCell ref="E9:E12"/>
    <mergeCell ref="C11:C12"/>
    <mergeCell ref="C9:C10"/>
    <mergeCell ref="B9:B12"/>
    <mergeCell ref="A26:A33"/>
    <mergeCell ref="K27:K33"/>
    <mergeCell ref="K36:K44"/>
    <mergeCell ref="A46:A59"/>
    <mergeCell ref="A35:A44"/>
    <mergeCell ref="K47:K59"/>
    <mergeCell ref="K62:K70"/>
    <mergeCell ref="A1:K1"/>
    <mergeCell ref="A2:K2"/>
    <mergeCell ref="A3:K3"/>
    <mergeCell ref="A4:K4"/>
    <mergeCell ref="A5:K5"/>
    <mergeCell ref="A77:A82"/>
    <mergeCell ref="K73:K75"/>
    <mergeCell ref="K78:K82"/>
    <mergeCell ref="A6:G6"/>
    <mergeCell ref="H6:K6"/>
    <mergeCell ref="K10:K12"/>
    <mergeCell ref="A61:A70"/>
    <mergeCell ref="A72:A75"/>
  </mergeCells>
  <pageMargins left="0.7" right="0.7" top="0.75" bottom="0.75" header="0" footer="0"/>
  <pageSetup scale="31" fitToHeight="0" orientation="landscape" r:id="rId1"/>
  <rowBreaks count="4" manualBreakCount="4">
    <brk id="41" max="10" man="1"/>
    <brk id="84" max="16383" man="1"/>
    <brk id="108" max="16383" man="1"/>
    <brk id="123" max="10" man="1"/>
  </rowBreaks>
  <legacy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Title="Elija un Dato Correcto" error="Elija un objetivo del listado despegable. No permite el ingreso de datos no validados." promptTitle="Elija el Objetivo Estratégico" prompt="Elija el objetivo estratégico que mejor se relacione al objetivo táctico/operativo que desea formular." xr:uid="{0B493F5E-B14E-455A-8D13-88D13FAD6E03}">
          <x14:formula1>
            <xm:f>'Datos Validaciones PAO'!$A$2:$A$9</xm:f>
          </x14:formula1>
          <xm:sqref>B8 B139 B83 B99 B130</xm:sqref>
        </x14:dataValidation>
        <x14:dataValidation type="list" allowBlank="1" showInputMessage="1" showErrorMessage="1" errorTitle="Elija un porcentaje" promptTitle="Porcentaje de Cumplimiento" prompt="Elija el porcentaje correspondiente con el estado de la actividad" xr:uid="{D23A012E-900E-4064-88C0-B14B2231C1C5}">
          <x14:formula1>
            <xm:f>'Datos Validaciones PAO'!$N$2:$N$26</xm:f>
          </x14:formula1>
          <xm:sqref>H100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82825-86D4-4FBD-88E6-0753A0AA3472}">
  <dimension ref="A1:O26"/>
  <sheetViews>
    <sheetView topLeftCell="G6" zoomScale="110" zoomScaleNormal="110" workbookViewId="0">
      <selection activeCell="A8" sqref="A8:A9"/>
    </sheetView>
  </sheetViews>
  <sheetFormatPr baseColWidth="10" defaultColWidth="9.109375" defaultRowHeight="14.4" x14ac:dyDescent="0.3"/>
  <cols>
    <col min="1" max="1" width="23.109375" customWidth="1"/>
    <col min="2" max="2" width="12.44140625" customWidth="1"/>
    <col min="3" max="3" width="11.44140625" customWidth="1"/>
    <col min="4" max="4" width="11.33203125" customWidth="1"/>
    <col min="5" max="5" width="12.109375" customWidth="1"/>
    <col min="6" max="6" width="11.109375" customWidth="1"/>
    <col min="8" max="8" width="10.33203125" customWidth="1"/>
    <col min="9" max="9" width="11.33203125" customWidth="1"/>
    <col min="10" max="10" width="10.109375" customWidth="1"/>
    <col min="11" max="11" width="11.33203125" customWidth="1"/>
    <col min="13" max="13" width="12" customWidth="1"/>
    <col min="14" max="14" width="11.5546875" style="90" customWidth="1"/>
  </cols>
  <sheetData>
    <row r="1" spans="1:15" x14ac:dyDescent="0.3">
      <c r="A1" t="s">
        <v>323</v>
      </c>
      <c r="N1" s="90" t="s">
        <v>330</v>
      </c>
    </row>
    <row r="2" spans="1:15" x14ac:dyDescent="0.3">
      <c r="A2" t="s">
        <v>317</v>
      </c>
      <c r="N2" s="90">
        <v>0</v>
      </c>
      <c r="O2" s="93" t="s">
        <v>362</v>
      </c>
    </row>
    <row r="3" spans="1:15" x14ac:dyDescent="0.3">
      <c r="A3" t="s">
        <v>318</v>
      </c>
      <c r="N3" s="90">
        <v>0.01</v>
      </c>
      <c r="O3" s="93" t="s">
        <v>361</v>
      </c>
    </row>
    <row r="4" spans="1:15" x14ac:dyDescent="0.3">
      <c r="A4" t="s">
        <v>319</v>
      </c>
      <c r="N4" s="90">
        <v>0.02</v>
      </c>
      <c r="O4" s="93" t="s">
        <v>361</v>
      </c>
    </row>
    <row r="5" spans="1:15" x14ac:dyDescent="0.3">
      <c r="A5" t="s">
        <v>320</v>
      </c>
      <c r="N5" s="90">
        <v>0.03</v>
      </c>
      <c r="O5" s="93" t="s">
        <v>361</v>
      </c>
    </row>
    <row r="6" spans="1:15" x14ac:dyDescent="0.3">
      <c r="A6" t="s">
        <v>321</v>
      </c>
      <c r="N6" s="90">
        <v>0.04</v>
      </c>
      <c r="O6" s="93" t="s">
        <v>361</v>
      </c>
    </row>
    <row r="7" spans="1:15" x14ac:dyDescent="0.3">
      <c r="A7" t="s">
        <v>322</v>
      </c>
      <c r="N7" s="90">
        <v>0.05</v>
      </c>
      <c r="O7" s="93" t="s">
        <v>361</v>
      </c>
    </row>
    <row r="8" spans="1:15" x14ac:dyDescent="0.3">
      <c r="A8" s="165" t="s">
        <v>476</v>
      </c>
      <c r="N8" s="90">
        <v>0.1</v>
      </c>
      <c r="O8" s="93" t="s">
        <v>361</v>
      </c>
    </row>
    <row r="9" spans="1:15" x14ac:dyDescent="0.3">
      <c r="A9" s="165" t="s">
        <v>368</v>
      </c>
      <c r="N9" s="90">
        <v>0.15</v>
      </c>
      <c r="O9" s="93" t="s">
        <v>361</v>
      </c>
    </row>
    <row r="10" spans="1:15" x14ac:dyDescent="0.3">
      <c r="N10" s="90">
        <v>0.2</v>
      </c>
      <c r="O10" s="93" t="s">
        <v>361</v>
      </c>
    </row>
    <row r="11" spans="1:15" x14ac:dyDescent="0.3">
      <c r="A11" s="83"/>
      <c r="N11" s="90">
        <v>0.25</v>
      </c>
      <c r="O11" s="93" t="s">
        <v>361</v>
      </c>
    </row>
    <row r="12" spans="1:15" x14ac:dyDescent="0.3">
      <c r="B12" s="84"/>
      <c r="N12" s="90">
        <v>0.3</v>
      </c>
      <c r="O12" s="93" t="s">
        <v>361</v>
      </c>
    </row>
    <row r="13" spans="1:15" x14ac:dyDescent="0.3">
      <c r="N13" s="90">
        <v>0.35</v>
      </c>
      <c r="O13" s="93" t="s">
        <v>361</v>
      </c>
    </row>
    <row r="14" spans="1:15" x14ac:dyDescent="0.3">
      <c r="B14" s="84"/>
      <c r="N14" s="90">
        <v>0.4</v>
      </c>
      <c r="O14" s="93" t="s">
        <v>361</v>
      </c>
    </row>
    <row r="15" spans="1:15" x14ac:dyDescent="0.3">
      <c r="N15" s="90">
        <v>0.45</v>
      </c>
      <c r="O15" s="93" t="s">
        <v>361</v>
      </c>
    </row>
    <row r="16" spans="1:15" x14ac:dyDescent="0.3">
      <c r="N16" s="90">
        <v>0.5</v>
      </c>
      <c r="O16" s="93" t="s">
        <v>361</v>
      </c>
    </row>
    <row r="17" spans="14:15" x14ac:dyDescent="0.3">
      <c r="N17" s="90">
        <v>0.55000000000000004</v>
      </c>
      <c r="O17" s="147" t="s">
        <v>361</v>
      </c>
    </row>
    <row r="18" spans="14:15" x14ac:dyDescent="0.3">
      <c r="N18" s="90">
        <v>0.6</v>
      </c>
      <c r="O18" s="93" t="s">
        <v>361</v>
      </c>
    </row>
    <row r="19" spans="14:15" x14ac:dyDescent="0.3">
      <c r="N19" s="90">
        <v>0.65</v>
      </c>
      <c r="O19" s="93" t="s">
        <v>361</v>
      </c>
    </row>
    <row r="20" spans="14:15" x14ac:dyDescent="0.3">
      <c r="N20" s="90">
        <v>0.7</v>
      </c>
      <c r="O20" s="93" t="s">
        <v>361</v>
      </c>
    </row>
    <row r="21" spans="14:15" x14ac:dyDescent="0.3">
      <c r="N21" s="90">
        <v>0.75</v>
      </c>
      <c r="O21" s="93" t="s">
        <v>361</v>
      </c>
    </row>
    <row r="22" spans="14:15" x14ac:dyDescent="0.3">
      <c r="N22" s="90">
        <v>0.8</v>
      </c>
      <c r="O22" s="102" t="s">
        <v>361</v>
      </c>
    </row>
    <row r="23" spans="14:15" x14ac:dyDescent="0.3">
      <c r="N23" s="90">
        <v>0.85</v>
      </c>
      <c r="O23" s="102" t="s">
        <v>361</v>
      </c>
    </row>
    <row r="24" spans="14:15" x14ac:dyDescent="0.3">
      <c r="N24" s="90">
        <v>0.9</v>
      </c>
      <c r="O24" s="102" t="s">
        <v>361</v>
      </c>
    </row>
    <row r="25" spans="14:15" x14ac:dyDescent="0.3">
      <c r="N25" s="90">
        <v>0.95</v>
      </c>
      <c r="O25" s="102" t="s">
        <v>361</v>
      </c>
    </row>
    <row r="26" spans="14:15" x14ac:dyDescent="0.3">
      <c r="N26" s="90">
        <v>1</v>
      </c>
      <c r="O26" s="93" t="s">
        <v>360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026"/>
  <sheetViews>
    <sheetView showGridLines="0" zoomScale="90" zoomScaleNormal="90" workbookViewId="0">
      <pane ySplit="7" topLeftCell="A65" activePane="bottomLeft" state="frozen"/>
      <selection pane="bottomLeft" activeCell="F46" sqref="F46:G46"/>
    </sheetView>
  </sheetViews>
  <sheetFormatPr baseColWidth="10" defaultColWidth="14.44140625" defaultRowHeight="15" customHeight="1" x14ac:dyDescent="0.25"/>
  <cols>
    <col min="1" max="1" width="25.33203125" style="120" customWidth="1"/>
    <col min="2" max="2" width="43" style="120" customWidth="1"/>
    <col min="3" max="3" width="26" style="120" customWidth="1"/>
    <col min="4" max="4" width="32.6640625" style="120" customWidth="1"/>
    <col min="5" max="5" width="33.44140625" style="120" customWidth="1"/>
    <col min="6" max="6" width="11.6640625" style="120" customWidth="1"/>
    <col min="7" max="7" width="19.109375" style="120" customWidth="1"/>
    <col min="8" max="9" width="26" style="120" customWidth="1"/>
    <col min="10" max="27" width="22.109375" style="120" customWidth="1"/>
    <col min="28" max="16384" width="14.44140625" style="120"/>
  </cols>
  <sheetData>
    <row r="1" spans="1:27" ht="13.8" x14ac:dyDescent="0.25">
      <c r="A1" s="321" t="s">
        <v>0</v>
      </c>
      <c r="B1" s="322"/>
      <c r="C1" s="322"/>
      <c r="D1" s="322"/>
      <c r="E1" s="322"/>
      <c r="F1" s="322"/>
      <c r="G1" s="322"/>
      <c r="H1" s="322"/>
      <c r="I1" s="322"/>
      <c r="J1" s="119"/>
    </row>
    <row r="2" spans="1:27" ht="13.8" x14ac:dyDescent="0.25">
      <c r="A2" s="321" t="s">
        <v>5</v>
      </c>
      <c r="B2" s="322"/>
      <c r="C2" s="322"/>
      <c r="D2" s="322"/>
      <c r="E2" s="322"/>
      <c r="F2" s="322"/>
      <c r="G2" s="322"/>
      <c r="H2" s="322"/>
      <c r="I2" s="322"/>
      <c r="J2" s="119"/>
    </row>
    <row r="3" spans="1:27" ht="13.8" x14ac:dyDescent="0.25">
      <c r="A3" s="321" t="str">
        <f>'PAO 2021 '!A4</f>
        <v>IMPRENTA NACIONAL</v>
      </c>
      <c r="B3" s="322"/>
      <c r="C3" s="322"/>
      <c r="D3" s="322"/>
      <c r="E3" s="322"/>
      <c r="F3" s="322"/>
      <c r="G3" s="322"/>
      <c r="H3" s="322"/>
      <c r="I3" s="322"/>
      <c r="J3" s="119"/>
    </row>
    <row r="4" spans="1:27" ht="13.8" x14ac:dyDescent="0.25">
      <c r="A4" s="321" t="s">
        <v>6</v>
      </c>
      <c r="B4" s="322"/>
      <c r="C4" s="322"/>
      <c r="D4" s="322"/>
      <c r="E4" s="322"/>
      <c r="F4" s="322"/>
      <c r="G4" s="322"/>
      <c r="H4" s="322"/>
      <c r="I4" s="322"/>
      <c r="J4" s="119"/>
    </row>
    <row r="5" spans="1:27" ht="17.25" customHeight="1" thickBot="1" x14ac:dyDescent="0.3">
      <c r="A5" s="321" t="s">
        <v>7</v>
      </c>
      <c r="B5" s="322"/>
      <c r="C5" s="322"/>
      <c r="D5" s="322"/>
      <c r="E5" s="322"/>
      <c r="F5" s="322"/>
      <c r="G5" s="322"/>
      <c r="H5" s="322"/>
      <c r="I5" s="322"/>
      <c r="J5" s="119"/>
    </row>
    <row r="6" spans="1:27" ht="26.25" customHeight="1" thickBot="1" x14ac:dyDescent="0.3">
      <c r="A6" s="323" t="s">
        <v>417</v>
      </c>
      <c r="B6" s="311" t="s">
        <v>369</v>
      </c>
      <c r="C6" s="311" t="s">
        <v>8</v>
      </c>
      <c r="D6" s="311" t="s">
        <v>9</v>
      </c>
      <c r="E6" s="311" t="s">
        <v>10</v>
      </c>
      <c r="F6" s="313" t="s">
        <v>11</v>
      </c>
      <c r="G6" s="314"/>
      <c r="H6" s="324" t="s">
        <v>12</v>
      </c>
      <c r="I6" s="319" t="s">
        <v>367</v>
      </c>
      <c r="J6" s="121"/>
    </row>
    <row r="7" spans="1:27" ht="15" customHeight="1" thickBot="1" x14ac:dyDescent="0.3">
      <c r="A7" s="312"/>
      <c r="B7" s="312"/>
      <c r="C7" s="312"/>
      <c r="D7" s="312"/>
      <c r="E7" s="312"/>
      <c r="F7" s="122" t="s">
        <v>13</v>
      </c>
      <c r="G7" s="122" t="s">
        <v>14</v>
      </c>
      <c r="H7" s="325"/>
      <c r="I7" s="320"/>
      <c r="J7" s="119"/>
    </row>
    <row r="8" spans="1:27" s="124" customFormat="1" ht="13.8" thickBot="1" x14ac:dyDescent="0.3">
      <c r="A8" s="110" t="str">
        <f>+'PAO 2021 '!A8</f>
        <v xml:space="preserve">Objetivo Estratégico : </v>
      </c>
      <c r="B8" s="132" t="str">
        <f>+'PAO 2021 '!B8</f>
        <v>Modernizar la Imprenta Nacional, en un plazo de 5 años; de tal manera que permita la mejora de los niveles de producción con prácticas amigables con el ambiente.</v>
      </c>
      <c r="C8" s="133"/>
      <c r="D8" s="133"/>
      <c r="E8" s="133"/>
      <c r="F8" s="133"/>
      <c r="G8" s="133"/>
      <c r="H8" s="133"/>
      <c r="I8" s="130"/>
      <c r="J8" s="123"/>
    </row>
    <row r="9" spans="1:27" ht="31.5" customHeight="1" x14ac:dyDescent="0.25">
      <c r="A9" s="153" t="s">
        <v>15</v>
      </c>
      <c r="B9" s="307" t="str">
        <f>'PAO 2021 '!A9</f>
        <v xml:space="preserve">1. Elaborar impresos comerciales conforme a las especificaciones técnicas y de tiempo requeridas por el cliente para el cumplimiento de los compromisos adquiridos. </v>
      </c>
      <c r="C9" s="308"/>
      <c r="D9" s="308"/>
      <c r="E9" s="308"/>
      <c r="F9" s="308"/>
      <c r="G9" s="308"/>
      <c r="H9" s="308"/>
      <c r="I9" s="309"/>
      <c r="J9" s="125"/>
      <c r="K9" s="125"/>
      <c r="L9" s="125"/>
      <c r="M9" s="125"/>
      <c r="N9" s="125"/>
      <c r="O9" s="125"/>
      <c r="P9" s="125"/>
      <c r="Q9" s="125"/>
      <c r="R9" s="125"/>
      <c r="S9" s="125"/>
      <c r="T9" s="125"/>
      <c r="U9" s="125"/>
      <c r="V9" s="125"/>
      <c r="W9" s="125"/>
      <c r="X9" s="125"/>
      <c r="Y9" s="125"/>
      <c r="Z9" s="125"/>
      <c r="AA9" s="125"/>
    </row>
    <row r="10" spans="1:27" ht="90.6" customHeight="1" thickBot="1" x14ac:dyDescent="0.3">
      <c r="A10" s="186">
        <v>1.1000000000000001</v>
      </c>
      <c r="B10" s="145" t="s">
        <v>224</v>
      </c>
      <c r="C10" s="145" t="s">
        <v>674</v>
      </c>
      <c r="D10" s="177" t="s">
        <v>676</v>
      </c>
      <c r="E10" s="156" t="s">
        <v>747</v>
      </c>
      <c r="F10" s="305" t="str">
        <f>VLOOKUP(B10,'Validaciones SEVRI'!$D$2:$E$125,2,FALSE)</f>
        <v>R009 Políticos</v>
      </c>
      <c r="G10" s="306"/>
      <c r="H10" s="178" t="s">
        <v>483</v>
      </c>
      <c r="I10" s="135"/>
      <c r="J10" s="119"/>
    </row>
    <row r="11" spans="1:27" ht="48.6" customHeight="1" thickBot="1" x14ac:dyDescent="0.3">
      <c r="A11" s="187" t="s">
        <v>413</v>
      </c>
      <c r="B11" s="145" t="s">
        <v>380</v>
      </c>
      <c r="C11" s="180" t="s">
        <v>675</v>
      </c>
      <c r="D11" s="189" t="s">
        <v>748</v>
      </c>
      <c r="E11" s="181" t="s">
        <v>729</v>
      </c>
      <c r="F11" s="305" t="str">
        <f>VLOOKUP(B11,'Validaciones SEVRI'!$D$2:$E$125,2,FALSE)</f>
        <v xml:space="preserve">R011 Financiero </v>
      </c>
      <c r="G11" s="306"/>
      <c r="H11" s="178" t="s">
        <v>483</v>
      </c>
      <c r="I11" s="135"/>
      <c r="J11" s="119"/>
    </row>
    <row r="12" spans="1:27" ht="30" customHeight="1" thickBot="1" x14ac:dyDescent="0.3">
      <c r="A12" s="157" t="s">
        <v>414</v>
      </c>
      <c r="B12" s="145"/>
      <c r="C12" s="183"/>
      <c r="D12" s="183"/>
      <c r="E12" s="177"/>
      <c r="F12" s="310" t="e">
        <f>VLOOKUP(B12,'Validaciones SEVRI'!$D$2:$E$125,2,FALSE)</f>
        <v>#N/A</v>
      </c>
      <c r="G12" s="306"/>
      <c r="H12" s="134"/>
      <c r="I12" s="135"/>
      <c r="J12" s="119"/>
    </row>
    <row r="13" spans="1:27" ht="30" customHeight="1" thickBot="1" x14ac:dyDescent="0.3">
      <c r="A13" s="157" t="s">
        <v>415</v>
      </c>
      <c r="B13" s="145"/>
      <c r="C13" s="183"/>
      <c r="D13" s="145"/>
      <c r="E13" s="177"/>
      <c r="F13" s="310" t="e">
        <f>VLOOKUP(B13,'Validaciones SEVRI'!$D$2:$E$125,2,FALSE)</f>
        <v>#N/A</v>
      </c>
      <c r="G13" s="306"/>
      <c r="H13" s="134"/>
      <c r="I13" s="135"/>
      <c r="J13" s="119"/>
    </row>
    <row r="14" spans="1:27" ht="24.75" customHeight="1" thickBot="1" x14ac:dyDescent="0.3">
      <c r="A14" s="157" t="s">
        <v>416</v>
      </c>
      <c r="B14" s="145"/>
      <c r="C14" s="182"/>
      <c r="D14" s="182"/>
      <c r="E14" s="156"/>
      <c r="F14" s="305" t="e">
        <f>VLOOKUP(B14,'Validaciones SEVRI'!$D$2:$E$125,2,FALSE)</f>
        <v>#N/A</v>
      </c>
      <c r="G14" s="306"/>
      <c r="H14" s="134"/>
      <c r="I14" s="135"/>
      <c r="J14" s="119"/>
    </row>
    <row r="15" spans="1:27" ht="44.25" customHeight="1" thickBot="1" x14ac:dyDescent="0.3">
      <c r="A15" s="110" t="str">
        <f>'PAO 2021 '!A13</f>
        <v xml:space="preserve">Objetivo Estratégico: </v>
      </c>
      <c r="B15" s="144" t="str">
        <f>'PAO 2021 '!B13</f>
        <v>Modernizar la Imprenta Nacional, en un plazo de 5 años; de tal manera que permita la mejora de los niveles de producción con prácticas amigables con el ambiente.</v>
      </c>
      <c r="C15" s="130"/>
      <c r="D15" s="130"/>
      <c r="E15" s="136"/>
      <c r="F15" s="136"/>
      <c r="G15" s="136"/>
      <c r="H15" s="136"/>
      <c r="I15" s="137"/>
      <c r="J15" s="125"/>
      <c r="K15" s="125"/>
      <c r="L15" s="125"/>
      <c r="M15" s="125"/>
      <c r="N15" s="125"/>
      <c r="O15" s="125"/>
      <c r="P15" s="125"/>
      <c r="Q15" s="125"/>
      <c r="R15" s="125"/>
      <c r="S15" s="125"/>
      <c r="T15" s="125"/>
      <c r="U15" s="125"/>
      <c r="V15" s="125"/>
      <c r="W15" s="125"/>
      <c r="X15" s="125"/>
      <c r="Y15" s="125"/>
      <c r="Z15" s="125"/>
      <c r="AA15" s="125"/>
    </row>
    <row r="16" spans="1:27" ht="55.5" customHeight="1" x14ac:dyDescent="0.25">
      <c r="A16" s="131" t="s">
        <v>15</v>
      </c>
      <c r="B16" s="307" t="str">
        <f>'PAO 2021 '!A14</f>
        <v>2. Contar con  insumos de calidad y el equipo necesarios, para satisfacer la demanda de impresos comerciales</v>
      </c>
      <c r="C16" s="308"/>
      <c r="D16" s="308"/>
      <c r="E16" s="308"/>
      <c r="F16" s="308"/>
      <c r="G16" s="308"/>
      <c r="H16" s="308"/>
      <c r="I16" s="309"/>
      <c r="J16" s="119"/>
    </row>
    <row r="17" spans="1:27" ht="96.6" customHeight="1" thickBot="1" x14ac:dyDescent="0.3">
      <c r="A17" s="186">
        <v>2.1</v>
      </c>
      <c r="B17" s="145" t="s">
        <v>389</v>
      </c>
      <c r="C17" s="145" t="s">
        <v>678</v>
      </c>
      <c r="D17" s="177" t="s">
        <v>734</v>
      </c>
      <c r="E17" s="156" t="s">
        <v>749</v>
      </c>
      <c r="F17" s="317" t="str">
        <f>VLOOKUP(B17,'Validaciones SEVRI'!$D$2:$E$125,2,FALSE)</f>
        <v>R001 Tecnologías de Información</v>
      </c>
      <c r="G17" s="318"/>
      <c r="H17" s="178" t="s">
        <v>483</v>
      </c>
      <c r="I17" s="135"/>
      <c r="J17" s="119"/>
    </row>
    <row r="18" spans="1:27" ht="43.8" customHeight="1" thickBot="1" x14ac:dyDescent="0.3">
      <c r="A18" s="187" t="s">
        <v>418</v>
      </c>
      <c r="B18" s="145" t="s">
        <v>379</v>
      </c>
      <c r="C18" s="145" t="s">
        <v>677</v>
      </c>
      <c r="D18" s="177" t="s">
        <v>750</v>
      </c>
      <c r="E18" s="156" t="s">
        <v>747</v>
      </c>
      <c r="F18" s="315" t="str">
        <f>VLOOKUP(B18,'Validaciones SEVRI'!$D$2:$E$125,2,FALSE)</f>
        <v>R005 Estratégico</v>
      </c>
      <c r="G18" s="316"/>
      <c r="H18" s="178" t="s">
        <v>483</v>
      </c>
      <c r="I18" s="135"/>
      <c r="J18" s="119"/>
    </row>
    <row r="19" spans="1:27" ht="48" customHeight="1" thickBot="1" x14ac:dyDescent="0.3">
      <c r="A19" s="187" t="s">
        <v>419</v>
      </c>
      <c r="B19" s="145" t="s">
        <v>381</v>
      </c>
      <c r="C19" s="177" t="s">
        <v>709</v>
      </c>
      <c r="D19" s="145" t="s">
        <v>710</v>
      </c>
      <c r="E19" s="156" t="s">
        <v>728</v>
      </c>
      <c r="F19" s="305" t="str">
        <f>VLOOKUP(B19,'Validaciones SEVRI'!$D$2:$E$125,2,FALSE)</f>
        <v>R007 Recurso Humano</v>
      </c>
      <c r="G19" s="306"/>
      <c r="H19" s="178" t="s">
        <v>483</v>
      </c>
      <c r="I19" s="135"/>
      <c r="J19" s="119"/>
    </row>
    <row r="20" spans="1:27" ht="24.75" customHeight="1" thickBot="1" x14ac:dyDescent="0.3">
      <c r="A20" s="157" t="s">
        <v>420</v>
      </c>
      <c r="B20" s="145"/>
      <c r="C20" s="145"/>
      <c r="D20" s="145"/>
      <c r="E20" s="146"/>
      <c r="F20" s="305" t="e">
        <f>VLOOKUP(B20,'Validaciones SEVRI'!$D$2:$E$125,2,FALSE)</f>
        <v>#N/A</v>
      </c>
      <c r="G20" s="306"/>
      <c r="H20" s="134"/>
      <c r="I20" s="135"/>
      <c r="J20" s="119"/>
    </row>
    <row r="21" spans="1:27" ht="24.75" customHeight="1" thickBot="1" x14ac:dyDescent="0.3">
      <c r="A21" s="157" t="s">
        <v>421</v>
      </c>
      <c r="B21" s="145"/>
      <c r="C21" s="145"/>
      <c r="D21" s="145"/>
      <c r="E21" s="146"/>
      <c r="F21" s="305" t="e">
        <f>VLOOKUP(B21,'Validaciones SEVRI'!$D$2:$E$125,2,FALSE)</f>
        <v>#N/A</v>
      </c>
      <c r="G21" s="306"/>
      <c r="H21" s="134"/>
      <c r="I21" s="135"/>
      <c r="J21" s="119"/>
    </row>
    <row r="22" spans="1:27" ht="44.25" customHeight="1" thickBot="1" x14ac:dyDescent="0.3">
      <c r="A22" s="110" t="str">
        <f>'PAO 2021 '!A25</f>
        <v xml:space="preserve">Objetivo Estratégico: </v>
      </c>
      <c r="B22" s="144" t="str">
        <f>'PAO 2021 '!B25</f>
        <v>Modernizar la Imprenta Nacional, en un plazo de 5 años; de tal manera que permita la mejora de los niveles de producción con prácticas amigables con el ambiente.</v>
      </c>
      <c r="C22" s="130"/>
      <c r="D22" s="130"/>
      <c r="E22" s="136"/>
      <c r="F22" s="136"/>
      <c r="G22" s="136"/>
      <c r="H22" s="136"/>
      <c r="I22" s="137"/>
      <c r="J22" s="125"/>
      <c r="K22" s="125"/>
      <c r="L22" s="125"/>
      <c r="M22" s="125"/>
      <c r="N22" s="125"/>
      <c r="O22" s="125"/>
      <c r="P22" s="125"/>
      <c r="Q22" s="125"/>
      <c r="R22" s="125"/>
      <c r="S22" s="125"/>
      <c r="T22" s="125"/>
      <c r="U22" s="125"/>
      <c r="V22" s="125"/>
      <c r="W22" s="125"/>
      <c r="X22" s="125"/>
      <c r="Y22" s="125"/>
      <c r="Z22" s="125"/>
      <c r="AA22" s="125"/>
    </row>
    <row r="23" spans="1:27" ht="55.5" customHeight="1" x14ac:dyDescent="0.25">
      <c r="A23" s="131" t="s">
        <v>15</v>
      </c>
      <c r="B23" s="307" t="str">
        <f>'PAO 2021 '!A26</f>
        <v>3. Mantener actualizados los contratos de mantenimiento preventivo y los insumos necesarios para que la unidad de Arte y Diseño opere eficientemente.</v>
      </c>
      <c r="C23" s="308"/>
      <c r="D23" s="308"/>
      <c r="E23" s="308"/>
      <c r="F23" s="308"/>
      <c r="G23" s="308"/>
      <c r="H23" s="308"/>
      <c r="I23" s="309"/>
      <c r="J23" s="119"/>
    </row>
    <row r="24" spans="1:27" ht="60.6" customHeight="1" thickBot="1" x14ac:dyDescent="0.3">
      <c r="A24" s="157" t="s">
        <v>422</v>
      </c>
      <c r="B24" s="145" t="s">
        <v>388</v>
      </c>
      <c r="C24" s="177" t="s">
        <v>725</v>
      </c>
      <c r="D24" s="177" t="s">
        <v>751</v>
      </c>
      <c r="E24" s="156" t="s">
        <v>726</v>
      </c>
      <c r="F24" s="305" t="str">
        <f>VLOOKUP(B24,'Validaciones SEVRI'!$D$2:$E$125,2,FALSE)</f>
        <v>R001 Tecnologías de Información</v>
      </c>
      <c r="G24" s="306"/>
      <c r="H24" s="178" t="s">
        <v>742</v>
      </c>
      <c r="I24" s="135"/>
      <c r="J24" s="119"/>
    </row>
    <row r="25" spans="1:27" ht="51" customHeight="1" thickBot="1" x14ac:dyDescent="0.3">
      <c r="A25" s="157" t="s">
        <v>423</v>
      </c>
      <c r="B25" s="180" t="s">
        <v>192</v>
      </c>
      <c r="C25" s="189" t="s">
        <v>727</v>
      </c>
      <c r="D25" s="189" t="s">
        <v>752</v>
      </c>
      <c r="E25" s="181" t="s">
        <v>744</v>
      </c>
      <c r="F25" s="305" t="str">
        <f>VLOOKUP(B25,'Validaciones SEVRI'!$D$2:$E$125,2,FALSE)</f>
        <v>R004 Insumos</v>
      </c>
      <c r="G25" s="306"/>
      <c r="H25" s="178" t="s">
        <v>742</v>
      </c>
      <c r="I25" s="135"/>
      <c r="J25" s="119"/>
    </row>
    <row r="26" spans="1:27" ht="42" customHeight="1" thickBot="1" x14ac:dyDescent="0.3">
      <c r="A26" s="191" t="s">
        <v>424</v>
      </c>
      <c r="B26" s="145"/>
      <c r="C26" s="183"/>
      <c r="D26" s="183"/>
      <c r="E26" s="183"/>
      <c r="F26" s="305" t="e">
        <f>VLOOKUP(B26,'Validaciones SEVRI'!$D$2:$E$125,2,FALSE)</f>
        <v>#N/A</v>
      </c>
      <c r="G26" s="306"/>
      <c r="H26" s="134"/>
      <c r="I26" s="135"/>
      <c r="J26" s="119"/>
    </row>
    <row r="27" spans="1:27" ht="24.75" customHeight="1" thickBot="1" x14ac:dyDescent="0.3">
      <c r="A27" s="190" t="s">
        <v>425</v>
      </c>
      <c r="B27" s="182"/>
      <c r="C27" s="182"/>
      <c r="D27" s="182"/>
      <c r="E27" s="146"/>
      <c r="F27" s="305" t="e">
        <f>VLOOKUP(B27,'Validaciones SEVRI'!$D$2:$E$125,2,FALSE)</f>
        <v>#N/A</v>
      </c>
      <c r="G27" s="306"/>
      <c r="H27" s="134"/>
      <c r="I27" s="135"/>
      <c r="J27" s="119"/>
    </row>
    <row r="28" spans="1:27" ht="24.75" customHeight="1" thickBot="1" x14ac:dyDescent="0.3">
      <c r="A28" s="157" t="s">
        <v>426</v>
      </c>
      <c r="B28" s="145"/>
      <c r="C28" s="145"/>
      <c r="D28" s="145"/>
      <c r="E28" s="146"/>
      <c r="F28" s="305" t="e">
        <f>VLOOKUP(B28,'Validaciones SEVRI'!$D$2:$E$125,2,FALSE)</f>
        <v>#N/A</v>
      </c>
      <c r="G28" s="306"/>
      <c r="H28" s="134"/>
      <c r="I28" s="135"/>
      <c r="J28" s="119"/>
    </row>
    <row r="29" spans="1:27" ht="44.25" customHeight="1" thickBot="1" x14ac:dyDescent="0.3">
      <c r="A29" s="110" t="str">
        <f>'PAO 2021 '!A34</f>
        <v xml:space="preserve">Objetivo Estratégico: </v>
      </c>
      <c r="B29" s="144" t="str">
        <f>'PAO 2021 '!B34</f>
        <v>Modernizar la Imprenta Nacional, en un plazo de 5 años; de tal manera que permita la mejora de los niveles de producción con prácticas amigables con el ambiente.</v>
      </c>
      <c r="C29" s="130"/>
      <c r="D29" s="130"/>
      <c r="E29" s="136"/>
      <c r="F29" s="136"/>
      <c r="G29" s="136"/>
      <c r="H29" s="136"/>
      <c r="I29" s="137"/>
      <c r="J29" s="125"/>
      <c r="K29" s="125"/>
      <c r="L29" s="125"/>
      <c r="M29" s="125"/>
      <c r="N29" s="125"/>
      <c r="O29" s="125"/>
      <c r="P29" s="125"/>
      <c r="Q29" s="125"/>
      <c r="R29" s="125"/>
      <c r="S29" s="125"/>
      <c r="T29" s="125"/>
      <c r="U29" s="125"/>
      <c r="V29" s="125"/>
      <c r="W29" s="125"/>
      <c r="X29" s="125"/>
      <c r="Y29" s="125"/>
      <c r="Z29" s="125"/>
      <c r="AA29" s="125"/>
    </row>
    <row r="30" spans="1:27" ht="55.5" customHeight="1" x14ac:dyDescent="0.25">
      <c r="A30" s="131" t="s">
        <v>15</v>
      </c>
      <c r="B30" s="307" t="str">
        <f>'PAO 2021 '!A35</f>
        <v>4. Mantener actualizados los contratos de mantenimiento preventivo y los insumos necesarios para que la unidad de Fotomecánica, opere eficientemente.</v>
      </c>
      <c r="C30" s="308"/>
      <c r="D30" s="308"/>
      <c r="E30" s="308"/>
      <c r="F30" s="308"/>
      <c r="G30" s="308"/>
      <c r="H30" s="308"/>
      <c r="I30" s="309"/>
      <c r="J30" s="119"/>
    </row>
    <row r="31" spans="1:27" ht="61.2" customHeight="1" thickBot="1" x14ac:dyDescent="0.3">
      <c r="A31" s="186">
        <v>4.0999999999999996</v>
      </c>
      <c r="B31" s="145" t="s">
        <v>192</v>
      </c>
      <c r="C31" s="145" t="s">
        <v>679</v>
      </c>
      <c r="D31" s="145" t="s">
        <v>680</v>
      </c>
      <c r="E31" s="177" t="s">
        <v>744</v>
      </c>
      <c r="F31" s="310" t="str">
        <f>VLOOKUP(B31,'Validaciones SEVRI'!$D$2:$E$125,2,FALSE)</f>
        <v>R004 Insumos</v>
      </c>
      <c r="G31" s="306"/>
      <c r="H31" s="178" t="s">
        <v>753</v>
      </c>
      <c r="I31" s="135"/>
      <c r="J31" s="119"/>
    </row>
    <row r="32" spans="1:27" ht="40.200000000000003" customHeight="1" thickBot="1" x14ac:dyDescent="0.3">
      <c r="A32" s="187" t="s">
        <v>427</v>
      </c>
      <c r="B32" s="145" t="s">
        <v>381</v>
      </c>
      <c r="C32" s="145" t="s">
        <v>682</v>
      </c>
      <c r="D32" s="145" t="s">
        <v>681</v>
      </c>
      <c r="E32" s="156" t="s">
        <v>728</v>
      </c>
      <c r="F32" s="305" t="str">
        <f>VLOOKUP(B32,'Validaciones SEVRI'!$D$2:$E$125,2,FALSE)</f>
        <v>R007 Recurso Humano</v>
      </c>
      <c r="G32" s="306"/>
      <c r="H32" s="178" t="s">
        <v>686</v>
      </c>
      <c r="I32" s="135"/>
      <c r="J32" s="119"/>
    </row>
    <row r="33" spans="1:27" ht="48" customHeight="1" thickBot="1" x14ac:dyDescent="0.3">
      <c r="A33" s="187" t="s">
        <v>428</v>
      </c>
      <c r="B33" s="145" t="s">
        <v>683</v>
      </c>
      <c r="C33" s="145" t="s">
        <v>684</v>
      </c>
      <c r="D33" s="145" t="s">
        <v>685</v>
      </c>
      <c r="E33" s="156" t="s">
        <v>754</v>
      </c>
      <c r="F33" s="305" t="str">
        <f>VLOOKUP(B33,'Validaciones SEVRI'!$D$2:$E$125,2,FALSE)</f>
        <v>R003 Operativo</v>
      </c>
      <c r="G33" s="306"/>
      <c r="H33" s="178" t="s">
        <v>753</v>
      </c>
      <c r="I33" s="135"/>
      <c r="J33" s="119"/>
    </row>
    <row r="34" spans="1:27" ht="24.75" customHeight="1" thickBot="1" x14ac:dyDescent="0.3">
      <c r="A34" s="157" t="s">
        <v>429</v>
      </c>
      <c r="B34" s="145"/>
      <c r="C34" s="145"/>
      <c r="D34" s="145"/>
      <c r="E34" s="146"/>
      <c r="F34" s="305" t="e">
        <f>VLOOKUP(B34,'Validaciones SEVRI'!$D$2:$E$125,2,FALSE)</f>
        <v>#N/A</v>
      </c>
      <c r="G34" s="306"/>
      <c r="H34" s="134"/>
      <c r="I34" s="135"/>
      <c r="J34" s="119"/>
    </row>
    <row r="35" spans="1:27" ht="24.75" customHeight="1" thickBot="1" x14ac:dyDescent="0.3">
      <c r="A35" s="157" t="s">
        <v>430</v>
      </c>
      <c r="B35" s="145"/>
      <c r="C35" s="145"/>
      <c r="D35" s="145"/>
      <c r="E35" s="146"/>
      <c r="F35" s="305" t="e">
        <f>VLOOKUP(B35,'Validaciones SEVRI'!$D$2:$E$125,2,FALSE)</f>
        <v>#N/A</v>
      </c>
      <c r="G35" s="306"/>
      <c r="H35" s="134"/>
      <c r="I35" s="135"/>
      <c r="J35" s="119"/>
    </row>
    <row r="36" spans="1:27" ht="44.25" customHeight="1" thickBot="1" x14ac:dyDescent="0.3">
      <c r="A36" s="110" t="str">
        <f>'PAO 2021 '!A45</f>
        <v xml:space="preserve">Objetivo Estratégico: </v>
      </c>
      <c r="B36" s="144" t="str">
        <f>'PAO 2021 '!B45</f>
        <v>Modernizar la Imprenta Nacional, en un plazo de 5 años; de tal manera que permita la mejora de los niveles de producción con prácticas amigables con el ambiente.</v>
      </c>
      <c r="C36" s="130"/>
      <c r="D36" s="130"/>
      <c r="E36" s="136"/>
      <c r="F36" s="136"/>
      <c r="G36" s="136"/>
      <c r="H36" s="136"/>
      <c r="I36" s="137"/>
      <c r="J36" s="125"/>
      <c r="K36" s="125"/>
      <c r="L36" s="125"/>
      <c r="M36" s="125"/>
      <c r="N36" s="125"/>
      <c r="O36" s="125"/>
      <c r="P36" s="125"/>
      <c r="Q36" s="125"/>
      <c r="R36" s="125"/>
      <c r="S36" s="125"/>
      <c r="T36" s="125"/>
      <c r="U36" s="125"/>
      <c r="V36" s="125"/>
      <c r="W36" s="125"/>
      <c r="X36" s="125"/>
      <c r="Y36" s="125"/>
      <c r="Z36" s="125"/>
      <c r="AA36" s="125"/>
    </row>
    <row r="37" spans="1:27" ht="55.5" customHeight="1" x14ac:dyDescent="0.25">
      <c r="A37" s="131" t="s">
        <v>15</v>
      </c>
      <c r="B37" s="307" t="str">
        <f>'PAO 2021 '!A46</f>
        <v>5. Mantener actualizados los contratos de mantenimiento preventivo y los insumos necesarios para que la unidad de Litografía, opere eficientemente.</v>
      </c>
      <c r="C37" s="308"/>
      <c r="D37" s="308"/>
      <c r="E37" s="308"/>
      <c r="F37" s="308"/>
      <c r="G37" s="308"/>
      <c r="H37" s="308"/>
      <c r="I37" s="309"/>
      <c r="J37" s="119"/>
    </row>
    <row r="38" spans="1:27" ht="66" customHeight="1" thickBot="1" x14ac:dyDescent="0.3">
      <c r="A38" s="186">
        <v>5.0999999999999996</v>
      </c>
      <c r="B38" s="145" t="s">
        <v>687</v>
      </c>
      <c r="C38" s="177" t="s">
        <v>781</v>
      </c>
      <c r="D38" s="145" t="s">
        <v>690</v>
      </c>
      <c r="E38" s="156" t="s">
        <v>726</v>
      </c>
      <c r="F38" s="305" t="str">
        <f>VLOOKUP(B38,'Validaciones SEVRI'!$D$2:$E$125,2,FALSE)</f>
        <v>R004 Insumos</v>
      </c>
      <c r="G38" s="306"/>
      <c r="H38" s="178" t="s">
        <v>743</v>
      </c>
      <c r="I38" s="135"/>
      <c r="J38" s="119"/>
    </row>
    <row r="39" spans="1:27" ht="52.8" customHeight="1" thickBot="1" x14ac:dyDescent="0.3">
      <c r="A39" s="187" t="s">
        <v>431</v>
      </c>
      <c r="B39" s="145" t="s">
        <v>688</v>
      </c>
      <c r="C39" s="145" t="s">
        <v>691</v>
      </c>
      <c r="D39" s="177" t="s">
        <v>755</v>
      </c>
      <c r="E39" s="177" t="s">
        <v>744</v>
      </c>
      <c r="F39" s="305" t="str">
        <f>VLOOKUP(B39,'Validaciones SEVRI'!$D$2:$E$125,2,FALSE)</f>
        <v>R003 Operativo</v>
      </c>
      <c r="G39" s="306"/>
      <c r="H39" s="178" t="s">
        <v>743</v>
      </c>
      <c r="I39" s="135"/>
      <c r="J39" s="119"/>
    </row>
    <row r="40" spans="1:27" ht="53.4" customHeight="1" thickBot="1" x14ac:dyDescent="0.3">
      <c r="A40" s="187" t="s">
        <v>432</v>
      </c>
      <c r="B40" s="145" t="s">
        <v>689</v>
      </c>
      <c r="C40" s="177" t="s">
        <v>756</v>
      </c>
      <c r="D40" s="145" t="s">
        <v>692</v>
      </c>
      <c r="E40" s="156" t="s">
        <v>782</v>
      </c>
      <c r="F40" s="305" t="str">
        <f>VLOOKUP(B40,'Validaciones SEVRI'!$D$2:$E$125,2,FALSE)</f>
        <v>R003 Operativo</v>
      </c>
      <c r="G40" s="306"/>
      <c r="H40" s="178" t="s">
        <v>743</v>
      </c>
      <c r="I40" s="135"/>
      <c r="J40" s="119"/>
    </row>
    <row r="41" spans="1:27" ht="58.2" customHeight="1" thickBot="1" x14ac:dyDescent="0.3">
      <c r="A41" s="187" t="s">
        <v>433</v>
      </c>
      <c r="B41" s="145" t="s">
        <v>194</v>
      </c>
      <c r="C41" s="177" t="s">
        <v>757</v>
      </c>
      <c r="D41" s="145" t="s">
        <v>694</v>
      </c>
      <c r="E41" s="156" t="s">
        <v>783</v>
      </c>
      <c r="F41" s="305" t="str">
        <f>VLOOKUP(B41,'Validaciones SEVRI'!$D$2:$E$125,2,FALSE)</f>
        <v>R005 Estratégico</v>
      </c>
      <c r="G41" s="306"/>
      <c r="H41" s="178" t="s">
        <v>743</v>
      </c>
      <c r="I41" s="135"/>
      <c r="J41" s="119"/>
    </row>
    <row r="42" spans="1:27" ht="24.75" customHeight="1" thickBot="1" x14ac:dyDescent="0.3">
      <c r="A42" s="157" t="s">
        <v>434</v>
      </c>
      <c r="B42" s="145"/>
      <c r="C42" s="145"/>
      <c r="D42" s="145"/>
      <c r="E42" s="146"/>
      <c r="F42" s="305" t="e">
        <f>VLOOKUP(B42,'Validaciones SEVRI'!$D$2:$E$125,2,FALSE)</f>
        <v>#N/A</v>
      </c>
      <c r="G42" s="306"/>
      <c r="H42" s="134"/>
      <c r="I42" s="135"/>
      <c r="J42" s="119"/>
    </row>
    <row r="43" spans="1:27" s="124" customFormat="1" ht="13.8" thickBot="1" x14ac:dyDescent="0.3">
      <c r="A43" s="110" t="str">
        <f>+'PAO 2021 '!A60</f>
        <v xml:space="preserve">Objetivo Estratégico: </v>
      </c>
      <c r="B43" s="132" t="str">
        <f>+'PAO 2021 '!B60</f>
        <v>Modernizar la Imprenta Nacional, en un plazo de 5 años; de tal manera que permita la mejora de los niveles de producción con prácticas amigables con el ambiente.</v>
      </c>
      <c r="C43" s="133"/>
      <c r="D43" s="133"/>
      <c r="E43" s="133"/>
      <c r="F43" s="133"/>
      <c r="G43" s="133"/>
      <c r="H43" s="133"/>
      <c r="I43" s="130"/>
      <c r="J43" s="123"/>
    </row>
    <row r="44" spans="1:27" ht="31.5" customHeight="1" x14ac:dyDescent="0.25">
      <c r="A44" s="153" t="s">
        <v>15</v>
      </c>
      <c r="B44" s="307" t="str">
        <f>'PAO 2021 '!A61</f>
        <v>6. Mantener actualizados los contratos de mantenimiento preventivo y los insumos necesarios para que la unidad de Encuadernación, opere eficientemente.</v>
      </c>
      <c r="C44" s="308"/>
      <c r="D44" s="308"/>
      <c r="E44" s="308"/>
      <c r="F44" s="308"/>
      <c r="G44" s="308"/>
      <c r="H44" s="308"/>
      <c r="I44" s="309"/>
      <c r="J44" s="125"/>
      <c r="K44" s="125"/>
      <c r="L44" s="125"/>
      <c r="M44" s="125"/>
      <c r="N44" s="125"/>
      <c r="O44" s="125"/>
      <c r="P44" s="125"/>
      <c r="Q44" s="125"/>
      <c r="R44" s="125"/>
      <c r="S44" s="125"/>
      <c r="T44" s="125"/>
      <c r="U44" s="125"/>
      <c r="V44" s="125"/>
      <c r="W44" s="125"/>
      <c r="X44" s="125"/>
      <c r="Y44" s="125"/>
      <c r="Z44" s="125"/>
      <c r="AA44" s="125"/>
    </row>
    <row r="45" spans="1:27" ht="126.6" customHeight="1" thickBot="1" x14ac:dyDescent="0.3">
      <c r="A45" s="186">
        <v>6.1</v>
      </c>
      <c r="B45" s="145" t="s">
        <v>188</v>
      </c>
      <c r="C45" s="145" t="s">
        <v>695</v>
      </c>
      <c r="D45" s="177" t="s">
        <v>758</v>
      </c>
      <c r="E45" s="156" t="s">
        <v>759</v>
      </c>
      <c r="F45" s="305" t="str">
        <f>VLOOKUP(B45,'Validaciones SEVRI'!$D$2:$E$125,2,FALSE)</f>
        <v>R004 Insumos</v>
      </c>
      <c r="G45" s="306"/>
      <c r="H45" s="178" t="s">
        <v>699</v>
      </c>
      <c r="I45" s="135"/>
      <c r="J45" s="119"/>
    </row>
    <row r="46" spans="1:27" ht="61.8" customHeight="1" thickBot="1" x14ac:dyDescent="0.3">
      <c r="A46" s="187" t="s">
        <v>435</v>
      </c>
      <c r="B46" s="145" t="s">
        <v>379</v>
      </c>
      <c r="C46" s="177" t="s">
        <v>760</v>
      </c>
      <c r="D46" s="177" t="s">
        <v>761</v>
      </c>
      <c r="E46" s="156" t="s">
        <v>747</v>
      </c>
      <c r="F46" s="305" t="str">
        <f>VLOOKUP(B46,'Validaciones SEVRI'!$D$2:$E$125,2,FALSE)</f>
        <v>R005 Estratégico</v>
      </c>
      <c r="G46" s="306"/>
      <c r="H46" s="178" t="s">
        <v>699</v>
      </c>
      <c r="I46" s="135"/>
      <c r="J46" s="119"/>
    </row>
    <row r="47" spans="1:27" ht="39" customHeight="1" thickBot="1" x14ac:dyDescent="0.3">
      <c r="A47" s="187" t="s">
        <v>436</v>
      </c>
      <c r="B47" s="145" t="s">
        <v>224</v>
      </c>
      <c r="C47" s="145" t="s">
        <v>696</v>
      </c>
      <c r="D47" s="145" t="s">
        <v>697</v>
      </c>
      <c r="E47" s="192" t="s">
        <v>728</v>
      </c>
      <c r="F47" s="305" t="str">
        <f>VLOOKUP(B47,'Validaciones SEVRI'!$D$2:$E$125,2,FALSE)</f>
        <v>R009 Políticos</v>
      </c>
      <c r="G47" s="306"/>
      <c r="H47" s="178" t="s">
        <v>699</v>
      </c>
      <c r="I47" s="135"/>
      <c r="J47" s="119"/>
    </row>
    <row r="48" spans="1:27" ht="48.6" customHeight="1" thickBot="1" x14ac:dyDescent="0.3">
      <c r="A48" s="187" t="s">
        <v>437</v>
      </c>
      <c r="B48" s="145" t="s">
        <v>380</v>
      </c>
      <c r="C48" s="145" t="s">
        <v>698</v>
      </c>
      <c r="D48" s="177" t="s">
        <v>762</v>
      </c>
      <c r="E48" s="177" t="s">
        <v>729</v>
      </c>
      <c r="F48" s="310" t="str">
        <f>VLOOKUP(B48,'Validaciones SEVRI'!$D$2:$E$125,2,FALSE)</f>
        <v xml:space="preserve">R011 Financiero </v>
      </c>
      <c r="G48" s="306"/>
      <c r="H48" s="178" t="s">
        <v>699</v>
      </c>
      <c r="I48" s="135"/>
      <c r="J48" s="119"/>
    </row>
    <row r="49" spans="1:27" ht="24.75" customHeight="1" thickBot="1" x14ac:dyDescent="0.3">
      <c r="A49" s="157" t="s">
        <v>438</v>
      </c>
      <c r="B49" s="145"/>
      <c r="C49" s="145"/>
      <c r="D49" s="145"/>
      <c r="E49" s="146"/>
      <c r="F49" s="305" t="e">
        <f>VLOOKUP(B49,'Validaciones SEVRI'!$D$2:$E$125,2,FALSE)</f>
        <v>#N/A</v>
      </c>
      <c r="G49" s="306"/>
      <c r="H49" s="134"/>
      <c r="I49" s="135"/>
      <c r="J49" s="119"/>
    </row>
    <row r="50" spans="1:27" ht="44.25" customHeight="1" thickBot="1" x14ac:dyDescent="0.3">
      <c r="A50" s="110" t="str">
        <f>'PAO 2021 '!A71</f>
        <v xml:space="preserve">Objetivo Estratégico: </v>
      </c>
      <c r="B50" s="110" t="str">
        <f>'PAO 2021 '!B71</f>
        <v>Modernizar la Imprenta Nacional, en un plazo de 5 años; de tal manera que permita la mejora de los niveles de producción con prácticas amigables con el ambiente.</v>
      </c>
      <c r="C50" s="130"/>
      <c r="D50" s="130"/>
      <c r="E50" s="136"/>
      <c r="F50" s="136"/>
      <c r="G50" s="136"/>
      <c r="H50" s="136"/>
      <c r="I50" s="137"/>
      <c r="J50" s="125"/>
      <c r="K50" s="125"/>
      <c r="L50" s="125"/>
      <c r="M50" s="125"/>
      <c r="N50" s="125"/>
      <c r="O50" s="125"/>
      <c r="P50" s="125"/>
      <c r="Q50" s="125"/>
      <c r="R50" s="125"/>
      <c r="S50" s="125"/>
      <c r="T50" s="125"/>
      <c r="U50" s="125"/>
      <c r="V50" s="125"/>
      <c r="W50" s="125"/>
      <c r="X50" s="125"/>
      <c r="Y50" s="125"/>
      <c r="Z50" s="125"/>
      <c r="AA50" s="125"/>
    </row>
    <row r="51" spans="1:27" ht="55.5" customHeight="1" x14ac:dyDescent="0.25">
      <c r="A51" s="131" t="s">
        <v>15</v>
      </c>
      <c r="B51" s="307" t="str">
        <f>'PAO 2021 '!A72</f>
        <v>7. Mantener actualizados los contratos de mantenimiento preventivo y los insumos necesarios para que la unidad de Guillotinas, opere eficientemente.</v>
      </c>
      <c r="C51" s="308"/>
      <c r="D51" s="308"/>
      <c r="E51" s="308"/>
      <c r="F51" s="308"/>
      <c r="G51" s="308"/>
      <c r="H51" s="308"/>
      <c r="I51" s="309"/>
      <c r="J51" s="119"/>
    </row>
    <row r="52" spans="1:27" ht="42" customHeight="1" thickBot="1" x14ac:dyDescent="0.3">
      <c r="A52" s="157" t="s">
        <v>439</v>
      </c>
      <c r="B52" s="145" t="s">
        <v>381</v>
      </c>
      <c r="C52" s="177" t="s">
        <v>709</v>
      </c>
      <c r="D52" s="177" t="s">
        <v>730</v>
      </c>
      <c r="E52" s="156" t="s">
        <v>728</v>
      </c>
      <c r="F52" s="305" t="str">
        <f>VLOOKUP(B52,'Validaciones SEVRI'!$D$2:$E$125,2,FALSE)</f>
        <v>R007 Recurso Humano</v>
      </c>
      <c r="G52" s="306"/>
      <c r="H52" s="178" t="s">
        <v>731</v>
      </c>
      <c r="I52" s="135"/>
      <c r="J52" s="119"/>
    </row>
    <row r="53" spans="1:27" ht="57" customHeight="1" thickBot="1" x14ac:dyDescent="0.3">
      <c r="A53" s="157" t="s">
        <v>440</v>
      </c>
      <c r="B53" s="145" t="s">
        <v>388</v>
      </c>
      <c r="C53" s="177" t="s">
        <v>764</v>
      </c>
      <c r="D53" s="177" t="s">
        <v>763</v>
      </c>
      <c r="E53" s="156" t="s">
        <v>732</v>
      </c>
      <c r="F53" s="305" t="str">
        <f>VLOOKUP(B53,'Validaciones SEVRI'!$D$2:$E$125,2,FALSE)</f>
        <v>R001 Tecnologías de Información</v>
      </c>
      <c r="G53" s="306"/>
      <c r="H53" s="178" t="s">
        <v>731</v>
      </c>
      <c r="I53" s="135"/>
      <c r="J53" s="119"/>
    </row>
    <row r="54" spans="1:27" ht="24.75" customHeight="1" thickBot="1" x14ac:dyDescent="0.3">
      <c r="A54" s="157" t="s">
        <v>441</v>
      </c>
      <c r="B54" s="145"/>
      <c r="C54" s="145"/>
      <c r="D54" s="145"/>
      <c r="E54" s="146"/>
      <c r="F54" s="305" t="e">
        <f>VLOOKUP(B54,'Validaciones SEVRI'!$D$2:$E$125,2,FALSE)</f>
        <v>#N/A</v>
      </c>
      <c r="G54" s="306"/>
      <c r="H54" s="134"/>
      <c r="I54" s="135"/>
      <c r="J54" s="119"/>
    </row>
    <row r="55" spans="1:27" ht="24.75" customHeight="1" thickBot="1" x14ac:dyDescent="0.3">
      <c r="A55" s="157" t="s">
        <v>442</v>
      </c>
      <c r="B55" s="145"/>
      <c r="C55" s="145"/>
      <c r="D55" s="145"/>
      <c r="E55" s="146"/>
      <c r="F55" s="305" t="e">
        <f>VLOOKUP(B55,'Validaciones SEVRI'!$D$2:$E$125,2,FALSE)</f>
        <v>#N/A</v>
      </c>
      <c r="G55" s="306"/>
      <c r="H55" s="134"/>
      <c r="I55" s="135"/>
      <c r="J55" s="119"/>
    </row>
    <row r="56" spans="1:27" ht="24.75" customHeight="1" thickBot="1" x14ac:dyDescent="0.3">
      <c r="A56" s="157" t="s">
        <v>443</v>
      </c>
      <c r="B56" s="145"/>
      <c r="C56" s="145"/>
      <c r="D56" s="145"/>
      <c r="E56" s="146"/>
      <c r="F56" s="305" t="e">
        <f>VLOOKUP(B56,'Validaciones SEVRI'!$D$2:$E$125,2,FALSE)</f>
        <v>#N/A</v>
      </c>
      <c r="G56" s="306"/>
      <c r="H56" s="134"/>
      <c r="I56" s="135"/>
      <c r="J56" s="119"/>
    </row>
    <row r="57" spans="1:27" ht="44.25" customHeight="1" thickBot="1" x14ac:dyDescent="0.3">
      <c r="A57" s="110" t="str">
        <f>'PAO 2021 '!A76</f>
        <v xml:space="preserve">Objetivo Estratégico: </v>
      </c>
      <c r="B57" s="110" t="str">
        <f>'PAO 2021 '!B76</f>
        <v>Modernizar la Imprenta Nacional, en un plazo de 5 años; de tal manera que permita la mejora de los niveles de producción con prácticas amigables con el ambiente.</v>
      </c>
      <c r="C57" s="130"/>
      <c r="D57" s="130"/>
      <c r="E57" s="136"/>
      <c r="F57" s="136"/>
      <c r="G57" s="136"/>
      <c r="H57" s="136"/>
      <c r="I57" s="137"/>
      <c r="J57" s="125"/>
      <c r="K57" s="125"/>
      <c r="L57" s="125"/>
      <c r="M57" s="125"/>
      <c r="N57" s="125"/>
      <c r="O57" s="125"/>
      <c r="P57" s="125"/>
      <c r="Q57" s="125"/>
      <c r="R57" s="125"/>
      <c r="S57" s="125"/>
      <c r="T57" s="125"/>
      <c r="U57" s="125"/>
      <c r="V57" s="125"/>
      <c r="W57" s="125"/>
      <c r="X57" s="125"/>
      <c r="Y57" s="125"/>
      <c r="Z57" s="125"/>
      <c r="AA57" s="125"/>
    </row>
    <row r="58" spans="1:27" ht="55.5" customHeight="1" x14ac:dyDescent="0.25">
      <c r="A58" s="131" t="s">
        <v>15</v>
      </c>
      <c r="B58" s="307" t="str">
        <f>'PAO 2021 '!A77</f>
        <v>8. Mantener actualizados los contratos de mantenimiento preventivo y los insumos necesarios para que la unidad de Dobladoras, opere eficientemente.</v>
      </c>
      <c r="C58" s="308"/>
      <c r="D58" s="308"/>
      <c r="E58" s="308"/>
      <c r="F58" s="308"/>
      <c r="G58" s="308"/>
      <c r="H58" s="308"/>
      <c r="I58" s="309"/>
      <c r="J58" s="119"/>
    </row>
    <row r="59" spans="1:27" ht="44.4" customHeight="1" thickBot="1" x14ac:dyDescent="0.3">
      <c r="A59" s="157" t="s">
        <v>444</v>
      </c>
      <c r="B59" s="145" t="s">
        <v>381</v>
      </c>
      <c r="C59" s="177" t="s">
        <v>709</v>
      </c>
      <c r="D59" s="177" t="s">
        <v>765</v>
      </c>
      <c r="E59" s="156" t="s">
        <v>728</v>
      </c>
      <c r="F59" s="305" t="str">
        <f>VLOOKUP(B59,'Validaciones SEVRI'!$D$2:$E$125,2,FALSE)</f>
        <v>R007 Recurso Humano</v>
      </c>
      <c r="G59" s="306"/>
      <c r="H59" s="178" t="s">
        <v>733</v>
      </c>
      <c r="I59" s="135"/>
      <c r="J59" s="119"/>
    </row>
    <row r="60" spans="1:27" ht="44.4" customHeight="1" thickBot="1" x14ac:dyDescent="0.3">
      <c r="A60" s="157" t="s">
        <v>445</v>
      </c>
      <c r="B60" s="145" t="s">
        <v>683</v>
      </c>
      <c r="C60" s="145" t="s">
        <v>691</v>
      </c>
      <c r="D60" s="177" t="s">
        <v>755</v>
      </c>
      <c r="E60" s="177" t="s">
        <v>744</v>
      </c>
      <c r="F60" s="305" t="str">
        <f>VLOOKUP(B60,'Validaciones SEVRI'!$D$2:$E$125,2,FALSE)</f>
        <v>R003 Operativo</v>
      </c>
      <c r="G60" s="306"/>
      <c r="H60" s="178" t="s">
        <v>733</v>
      </c>
      <c r="I60" s="135"/>
      <c r="J60" s="119"/>
    </row>
    <row r="61" spans="1:27" ht="58.2" customHeight="1" thickBot="1" x14ac:dyDescent="0.3">
      <c r="A61" s="157" t="s">
        <v>446</v>
      </c>
      <c r="B61" s="145" t="s">
        <v>194</v>
      </c>
      <c r="C61" s="145" t="s">
        <v>693</v>
      </c>
      <c r="D61" s="145" t="s">
        <v>694</v>
      </c>
      <c r="E61" s="156" t="s">
        <v>783</v>
      </c>
      <c r="F61" s="305" t="str">
        <f>VLOOKUP(B61,'Validaciones SEVRI'!$D$2:$E$125,2,FALSE)</f>
        <v>R005 Estratégico</v>
      </c>
      <c r="G61" s="306"/>
      <c r="H61" s="178" t="s">
        <v>733</v>
      </c>
      <c r="I61" s="135"/>
      <c r="J61" s="119"/>
    </row>
    <row r="62" spans="1:27" ht="24.75" customHeight="1" thickBot="1" x14ac:dyDescent="0.3">
      <c r="A62" s="157" t="s">
        <v>447</v>
      </c>
      <c r="B62" s="145"/>
      <c r="C62" s="145"/>
      <c r="D62" s="145"/>
      <c r="E62" s="146"/>
      <c r="F62" s="305" t="e">
        <f>VLOOKUP(B62,'Validaciones SEVRI'!$D$2:$E$125,2,FALSE)</f>
        <v>#N/A</v>
      </c>
      <c r="G62" s="306"/>
      <c r="H62" s="134"/>
      <c r="I62" s="135"/>
      <c r="J62" s="119"/>
    </row>
    <row r="63" spans="1:27" ht="24.75" customHeight="1" thickBot="1" x14ac:dyDescent="0.3">
      <c r="A63" s="157" t="s">
        <v>448</v>
      </c>
      <c r="B63" s="145"/>
      <c r="C63" s="145"/>
      <c r="D63" s="145"/>
      <c r="E63" s="146"/>
      <c r="F63" s="305" t="e">
        <f>VLOOKUP(B63,'Validaciones SEVRI'!$D$2:$E$125,2,FALSE)</f>
        <v>#N/A</v>
      </c>
      <c r="G63" s="306"/>
      <c r="H63" s="134"/>
      <c r="I63" s="135"/>
      <c r="J63" s="119"/>
    </row>
    <row r="64" spans="1:27" ht="44.25" customHeight="1" thickBot="1" x14ac:dyDescent="0.3">
      <c r="A64" s="110" t="str">
        <f>'PAO 2021 '!A83</f>
        <v xml:space="preserve">Objetivo Estratégico: </v>
      </c>
      <c r="B64" s="110" t="str">
        <f>'PAO 2021 '!B83</f>
        <v>Mejorar la gestión de la Imprenta Nacional, en un plazo de 5 años; a tal grado que permita la integración de los procesos en la prestación de los servicios y la sostenibilidad en el tiempo</v>
      </c>
      <c r="C64" s="130"/>
      <c r="D64" s="130"/>
      <c r="E64" s="136"/>
      <c r="F64" s="136"/>
      <c r="G64" s="136"/>
      <c r="H64" s="136"/>
      <c r="I64" s="137"/>
      <c r="J64" s="125"/>
      <c r="K64" s="125"/>
      <c r="L64" s="125"/>
      <c r="M64" s="125"/>
      <c r="N64" s="125"/>
      <c r="O64" s="125"/>
      <c r="P64" s="125"/>
      <c r="Q64" s="125"/>
      <c r="R64" s="125"/>
      <c r="S64" s="125"/>
      <c r="T64" s="125"/>
      <c r="U64" s="125"/>
      <c r="V64" s="125"/>
      <c r="W64" s="125"/>
      <c r="X64" s="125"/>
      <c r="Y64" s="125"/>
      <c r="Z64" s="125"/>
      <c r="AA64" s="125"/>
    </row>
    <row r="65" spans="1:27" ht="55.5" customHeight="1" x14ac:dyDescent="0.25">
      <c r="A65" s="131" t="s">
        <v>15</v>
      </c>
      <c r="B65" s="307" t="str">
        <f>'PAO 2021 '!A84</f>
        <v>9. Ampliar el acceso digital del usuario a los servicios que brinda la Imprenta Nacional, mediante el mejoramiento y desarrollo de facilidades tecnológicas.
Objetivo del Departamento (SEVRI)</v>
      </c>
      <c r="C65" s="308"/>
      <c r="D65" s="308"/>
      <c r="E65" s="308"/>
      <c r="F65" s="308"/>
      <c r="G65" s="308"/>
      <c r="H65" s="308"/>
      <c r="I65" s="309"/>
      <c r="J65" s="119"/>
    </row>
    <row r="66" spans="1:27" ht="91.2" customHeight="1" thickBot="1" x14ac:dyDescent="0.3">
      <c r="A66" s="186">
        <v>9.1</v>
      </c>
      <c r="B66" s="145" t="s">
        <v>371</v>
      </c>
      <c r="C66" s="145" t="s">
        <v>700</v>
      </c>
      <c r="D66" s="145" t="s">
        <v>701</v>
      </c>
      <c r="E66" s="177" t="s">
        <v>766</v>
      </c>
      <c r="F66" s="305" t="str">
        <f>VLOOKUP(B66,'Validaciones SEVRI'!$D$2:$E$125,2,FALSE)</f>
        <v>R001 Tecnologías de Información</v>
      </c>
      <c r="G66" s="306"/>
      <c r="H66" s="178" t="s">
        <v>702</v>
      </c>
      <c r="I66" s="135"/>
      <c r="J66" s="119"/>
    </row>
    <row r="67" spans="1:27" ht="58.2" customHeight="1" thickBot="1" x14ac:dyDescent="0.3">
      <c r="A67" s="187" t="s">
        <v>449</v>
      </c>
      <c r="B67" s="145" t="s">
        <v>703</v>
      </c>
      <c r="C67" s="145" t="s">
        <v>704</v>
      </c>
      <c r="D67" s="145" t="s">
        <v>705</v>
      </c>
      <c r="E67" s="156" t="s">
        <v>767</v>
      </c>
      <c r="F67" s="305" t="str">
        <f>VLOOKUP(B67,'Validaciones SEVRI'!$D$2:$E$125,2,FALSE)</f>
        <v>R001 Tecnologías de Información</v>
      </c>
      <c r="G67" s="306"/>
      <c r="H67" s="178" t="s">
        <v>702</v>
      </c>
      <c r="I67" s="135"/>
      <c r="J67" s="119"/>
    </row>
    <row r="68" spans="1:27" ht="91.2" customHeight="1" thickBot="1" x14ac:dyDescent="0.3">
      <c r="A68" s="187" t="s">
        <v>450</v>
      </c>
      <c r="B68" s="145" t="s">
        <v>706</v>
      </c>
      <c r="C68" s="145" t="s">
        <v>707</v>
      </c>
      <c r="D68" s="145" t="s">
        <v>708</v>
      </c>
      <c r="E68" s="156" t="s">
        <v>768</v>
      </c>
      <c r="F68" s="305" t="str">
        <f>VLOOKUP(B68,'Validaciones SEVRI'!$D$2:$E$125,2,FALSE)</f>
        <v>R001 Tecnologías de Información</v>
      </c>
      <c r="G68" s="306"/>
      <c r="H68" s="178" t="s">
        <v>702</v>
      </c>
      <c r="I68" s="135"/>
      <c r="J68" s="119"/>
    </row>
    <row r="69" spans="1:27" ht="24.75" customHeight="1" thickBot="1" x14ac:dyDescent="0.3">
      <c r="A69" s="157" t="s">
        <v>451</v>
      </c>
      <c r="B69" s="145"/>
      <c r="C69" s="145"/>
      <c r="D69" s="145"/>
      <c r="E69" s="146"/>
      <c r="F69" s="305" t="e">
        <f>VLOOKUP(B69,'Validaciones SEVRI'!$D$2:$E$125,2,FALSE)</f>
        <v>#N/A</v>
      </c>
      <c r="G69" s="306"/>
      <c r="H69" s="134"/>
      <c r="I69" s="135"/>
      <c r="J69" s="119"/>
    </row>
    <row r="70" spans="1:27" ht="24.75" customHeight="1" thickBot="1" x14ac:dyDescent="0.3">
      <c r="A70" s="157" t="s">
        <v>452</v>
      </c>
      <c r="B70" s="145"/>
      <c r="C70" s="145"/>
      <c r="D70" s="145"/>
      <c r="E70" s="146"/>
      <c r="F70" s="305" t="e">
        <f>VLOOKUP(B70,'Validaciones SEVRI'!$D$2:$E$125,2,FALSE)</f>
        <v>#N/A</v>
      </c>
      <c r="G70" s="306"/>
      <c r="H70" s="134"/>
      <c r="I70" s="135"/>
      <c r="J70" s="119"/>
    </row>
    <row r="71" spans="1:27" ht="44.25" customHeight="1" thickBot="1" x14ac:dyDescent="0.3">
      <c r="A71" s="110" t="str">
        <f>'PAO 2021 '!A99</f>
        <v xml:space="preserve">Objetivo Estratégico: </v>
      </c>
      <c r="B71" s="110" t="str">
        <f>'PAO 2021 '!B99</f>
        <v>Mejorar la gestión de la Imprenta Nacional, en un plazo de 5 años; a tal grado que permita la integración de los procesos en la prestación de los servicios y la sostenibilidad en el tiempo</v>
      </c>
      <c r="C71" s="130"/>
      <c r="D71" s="130"/>
      <c r="E71" s="136"/>
      <c r="F71" s="136"/>
      <c r="G71" s="136"/>
      <c r="H71" s="136"/>
      <c r="I71" s="137"/>
      <c r="J71" s="125"/>
      <c r="K71" s="125"/>
      <c r="L71" s="125"/>
      <c r="M71" s="125"/>
      <c r="N71" s="125"/>
      <c r="O71" s="125"/>
      <c r="P71" s="125"/>
      <c r="Q71" s="125"/>
      <c r="R71" s="125"/>
      <c r="S71" s="125"/>
      <c r="T71" s="125"/>
      <c r="U71" s="125"/>
      <c r="V71" s="125"/>
      <c r="W71" s="125"/>
      <c r="X71" s="125"/>
      <c r="Y71" s="125"/>
      <c r="Z71" s="125"/>
      <c r="AA71" s="125"/>
    </row>
    <row r="72" spans="1:27" ht="55.5" customHeight="1" x14ac:dyDescent="0.25">
      <c r="A72" s="131" t="s">
        <v>15</v>
      </c>
      <c r="B72" s="307" t="str">
        <f>'PAO 2021 '!A100</f>
        <v>10. Mantener en óptimas condiciones de funcionamiento las instalaciones, sistemas, equipos, maquinaria y mobiliario que permitan se ejecuten las actividades y funciones diarias de la Imprenta Nacional.</v>
      </c>
      <c r="C72" s="308"/>
      <c r="D72" s="308"/>
      <c r="E72" s="308"/>
      <c r="F72" s="308"/>
      <c r="G72" s="308"/>
      <c r="H72" s="308"/>
      <c r="I72" s="309"/>
      <c r="J72" s="119"/>
    </row>
    <row r="73" spans="1:27" ht="157.80000000000001" customHeight="1" thickBot="1" x14ac:dyDescent="0.3">
      <c r="A73" s="185">
        <v>10.1</v>
      </c>
      <c r="B73" s="145" t="s">
        <v>188</v>
      </c>
      <c r="C73" s="177" t="s">
        <v>769</v>
      </c>
      <c r="D73" s="177" t="s">
        <v>770</v>
      </c>
      <c r="E73" s="156" t="s">
        <v>785</v>
      </c>
      <c r="F73" s="305" t="str">
        <f>VLOOKUP(B73,'Validaciones SEVRI'!$D$2:$E$125,2,FALSE)</f>
        <v>R004 Insumos</v>
      </c>
      <c r="G73" s="306"/>
      <c r="H73" s="178" t="s">
        <v>617</v>
      </c>
      <c r="I73" s="135"/>
      <c r="J73" s="119"/>
    </row>
    <row r="74" spans="1:27" ht="71.400000000000006" customHeight="1" thickBot="1" x14ac:dyDescent="0.3">
      <c r="A74" s="157" t="s">
        <v>453</v>
      </c>
      <c r="B74" s="145" t="s">
        <v>381</v>
      </c>
      <c r="C74" s="177" t="s">
        <v>709</v>
      </c>
      <c r="D74" s="145" t="s">
        <v>710</v>
      </c>
      <c r="E74" s="156" t="s">
        <v>771</v>
      </c>
      <c r="F74" s="305" t="str">
        <f>VLOOKUP(B74,'Validaciones SEVRI'!$D$2:$E$125,2,FALSE)</f>
        <v>R007 Recurso Humano</v>
      </c>
      <c r="G74" s="306"/>
      <c r="H74" s="178" t="s">
        <v>617</v>
      </c>
      <c r="I74" s="135"/>
      <c r="J74" s="119"/>
    </row>
    <row r="75" spans="1:27" ht="74.400000000000006" customHeight="1" thickBot="1" x14ac:dyDescent="0.3">
      <c r="A75" s="157" t="s">
        <v>454</v>
      </c>
      <c r="B75" s="145" t="s">
        <v>380</v>
      </c>
      <c r="C75" s="145" t="s">
        <v>711</v>
      </c>
      <c r="D75" s="177" t="s">
        <v>772</v>
      </c>
      <c r="E75" s="156" t="s">
        <v>773</v>
      </c>
      <c r="F75" s="305" t="str">
        <f>VLOOKUP(B75,'Validaciones SEVRI'!$D$2:$E$125,2,FALSE)</f>
        <v xml:space="preserve">R011 Financiero </v>
      </c>
      <c r="G75" s="306"/>
      <c r="H75" s="178" t="s">
        <v>617</v>
      </c>
      <c r="I75" s="135"/>
      <c r="J75" s="119"/>
    </row>
    <row r="76" spans="1:27" ht="24.75" customHeight="1" thickBot="1" x14ac:dyDescent="0.3">
      <c r="A76" s="157" t="s">
        <v>455</v>
      </c>
      <c r="B76" s="145"/>
      <c r="C76" s="145"/>
      <c r="D76" s="145"/>
      <c r="E76" s="146"/>
      <c r="F76" s="305" t="e">
        <f>VLOOKUP(B76,'Validaciones SEVRI'!$D$2:$E$125,2,FALSE)</f>
        <v>#N/A</v>
      </c>
      <c r="G76" s="306"/>
      <c r="H76" s="134"/>
      <c r="I76" s="135"/>
      <c r="J76" s="119"/>
    </row>
    <row r="77" spans="1:27" ht="24.75" customHeight="1" thickBot="1" x14ac:dyDescent="0.3">
      <c r="A77" s="157" t="s">
        <v>456</v>
      </c>
      <c r="B77" s="145"/>
      <c r="C77" s="145"/>
      <c r="D77" s="145"/>
      <c r="E77" s="146"/>
      <c r="F77" s="305" t="e">
        <f>VLOOKUP(B77,'Validaciones SEVRI'!$D$2:$E$125,2,FALSE)</f>
        <v>#N/A</v>
      </c>
      <c r="G77" s="306"/>
      <c r="H77" s="134"/>
      <c r="I77" s="135"/>
      <c r="J77" s="119"/>
    </row>
    <row r="78" spans="1:27" s="124" customFormat="1" ht="13.8" thickBot="1" x14ac:dyDescent="0.3">
      <c r="A78" s="110" t="str">
        <f>'PAO 2021 '!A130</f>
        <v xml:space="preserve">Objetivo Estratégico: </v>
      </c>
      <c r="B78" s="110" t="str">
        <f>'PAO 2021 '!B130</f>
        <v>Mejorar la gestión de la Imprenta Nacional, en un plazo de 5 años; a tal grado que permita la integración de los procesos en la prestación de los servicios y la sostenibilidad en el tiempo</v>
      </c>
      <c r="C78" s="133"/>
      <c r="D78" s="133"/>
      <c r="E78" s="133"/>
      <c r="F78" s="133"/>
      <c r="G78" s="133"/>
      <c r="H78" s="133"/>
      <c r="I78" s="130"/>
      <c r="J78" s="123"/>
    </row>
    <row r="79" spans="1:27" ht="31.5" customHeight="1" x14ac:dyDescent="0.25">
      <c r="A79" s="153" t="s">
        <v>15</v>
      </c>
      <c r="B79" s="307" t="str">
        <f>'PAO 2021 '!A131</f>
        <v>11. Administrar el funcionamiento y operación de la institución velando por los bienes y la correcta aplicación de la normativa que la regulan, entre ellas la Ley General de la Administración Pública, para brindar un servicio a la población que responda a la seguridad jurídica de los habitantes del país.</v>
      </c>
      <c r="C79" s="308"/>
      <c r="D79" s="308"/>
      <c r="E79" s="308"/>
      <c r="F79" s="308"/>
      <c r="G79" s="308"/>
      <c r="H79" s="308"/>
      <c r="I79" s="309"/>
      <c r="J79" s="125"/>
      <c r="K79" s="125"/>
      <c r="L79" s="125"/>
      <c r="M79" s="125"/>
      <c r="N79" s="125"/>
      <c r="O79" s="125"/>
      <c r="P79" s="125"/>
      <c r="Q79" s="125"/>
      <c r="R79" s="125"/>
      <c r="S79" s="125"/>
      <c r="T79" s="125"/>
      <c r="U79" s="125"/>
      <c r="V79" s="125"/>
      <c r="W79" s="125"/>
      <c r="X79" s="125"/>
      <c r="Y79" s="125"/>
      <c r="Z79" s="125"/>
      <c r="AA79" s="125"/>
    </row>
    <row r="80" spans="1:27" ht="109.2" customHeight="1" thickBot="1" x14ac:dyDescent="0.3">
      <c r="A80" s="188">
        <v>11.1</v>
      </c>
      <c r="B80" s="145" t="s">
        <v>713</v>
      </c>
      <c r="C80" s="145" t="s">
        <v>712</v>
      </c>
      <c r="D80" s="145" t="s">
        <v>714</v>
      </c>
      <c r="E80" s="146" t="s">
        <v>715</v>
      </c>
      <c r="F80" s="305" t="str">
        <f>VLOOKUP(B80,'Validaciones SEVRI'!$D$2:$E$125,2,FALSE)</f>
        <v>R013 Legal</v>
      </c>
      <c r="G80" s="306"/>
      <c r="H80" s="178" t="s">
        <v>634</v>
      </c>
      <c r="I80" s="135"/>
      <c r="J80" s="119"/>
    </row>
    <row r="81" spans="1:27" ht="69.599999999999994" customHeight="1" thickBot="1" x14ac:dyDescent="0.3">
      <c r="A81" s="187" t="s">
        <v>457</v>
      </c>
      <c r="B81" s="145" t="s">
        <v>204</v>
      </c>
      <c r="C81" s="145" t="s">
        <v>716</v>
      </c>
      <c r="D81" s="145" t="s">
        <v>717</v>
      </c>
      <c r="E81" s="156" t="s">
        <v>788</v>
      </c>
      <c r="F81" s="305" t="str">
        <f>VLOOKUP(B81,'Validaciones SEVRI'!$D$2:$E$125,2,FALSE)</f>
        <v>R006 Información</v>
      </c>
      <c r="G81" s="306"/>
      <c r="H81" s="178" t="s">
        <v>634</v>
      </c>
      <c r="I81" s="135"/>
      <c r="J81" s="119"/>
    </row>
    <row r="82" spans="1:27" ht="24.75" customHeight="1" thickBot="1" x14ac:dyDescent="0.3">
      <c r="A82" s="157" t="s">
        <v>458</v>
      </c>
      <c r="B82" s="145"/>
      <c r="C82" s="145"/>
      <c r="D82" s="145"/>
      <c r="E82" s="146"/>
      <c r="F82" s="305" t="e">
        <f>VLOOKUP(B82,'Validaciones SEVRI'!$D$2:$E$125,2,FALSE)</f>
        <v>#N/A</v>
      </c>
      <c r="G82" s="306"/>
      <c r="H82" s="134"/>
      <c r="I82" s="135"/>
      <c r="J82" s="119"/>
    </row>
    <row r="83" spans="1:27" ht="24.75" customHeight="1" thickBot="1" x14ac:dyDescent="0.3">
      <c r="A83" s="157" t="s">
        <v>459</v>
      </c>
      <c r="B83" s="145"/>
      <c r="C83" s="145"/>
      <c r="D83" s="145"/>
      <c r="E83" s="146"/>
      <c r="F83" s="305" t="e">
        <f>VLOOKUP(B83,'Validaciones SEVRI'!$D$2:$E$125,2,FALSE)</f>
        <v>#N/A</v>
      </c>
      <c r="G83" s="306"/>
      <c r="H83" s="134"/>
      <c r="I83" s="135"/>
      <c r="J83" s="119"/>
    </row>
    <row r="84" spans="1:27" ht="24.75" customHeight="1" thickBot="1" x14ac:dyDescent="0.3">
      <c r="A84" s="157" t="s">
        <v>460</v>
      </c>
      <c r="B84" s="145"/>
      <c r="C84" s="145"/>
      <c r="D84" s="145"/>
      <c r="E84" s="146"/>
      <c r="F84" s="305" t="e">
        <f>VLOOKUP(B84,'Validaciones SEVRI'!$D$2:$E$125,2,FALSE)</f>
        <v>#N/A</v>
      </c>
      <c r="G84" s="306"/>
      <c r="H84" s="134"/>
      <c r="I84" s="135"/>
      <c r="J84" s="119"/>
    </row>
    <row r="85" spans="1:27" ht="44.25" customHeight="1" thickBot="1" x14ac:dyDescent="0.3">
      <c r="A85" s="110" t="str">
        <f>'PAO 2021 '!A134</f>
        <v xml:space="preserve">Objetivo Estratégico: </v>
      </c>
      <c r="B85" s="110" t="str">
        <f>'PAO 2021 '!B134</f>
        <v>Mejorar la gestión de la Imprenta Nacional, en un plazo de 5 años; a tal grado que permita la integración de los procesos en la prestación de los servicios y la sostenibilidad en el tiempo</v>
      </c>
      <c r="C85" s="130"/>
      <c r="D85" s="130"/>
      <c r="E85" s="136"/>
      <c r="F85" s="136"/>
      <c r="G85" s="136"/>
      <c r="H85" s="136"/>
      <c r="I85" s="137"/>
      <c r="J85" s="125"/>
      <c r="K85" s="125"/>
      <c r="L85" s="125"/>
      <c r="M85" s="125"/>
      <c r="N85" s="125"/>
      <c r="O85" s="125"/>
      <c r="P85" s="125"/>
      <c r="Q85" s="125"/>
      <c r="R85" s="125"/>
      <c r="S85" s="125"/>
      <c r="T85" s="125"/>
      <c r="U85" s="125"/>
      <c r="V85" s="125"/>
      <c r="W85" s="125"/>
      <c r="X85" s="125"/>
      <c r="Y85" s="125"/>
      <c r="Z85" s="125"/>
      <c r="AA85" s="125"/>
    </row>
    <row r="86" spans="1:27" ht="55.5" customHeight="1" x14ac:dyDescent="0.25">
      <c r="A86" s="131" t="s">
        <v>15</v>
      </c>
      <c r="B86" s="307" t="str">
        <f>'PAO 2021 '!A135</f>
        <v xml:space="preserve">12. Dar seguimiento al Plan Estratégico Institucional como instrumento de mediano y largo plazo y mantener alineados los instrumentos de planificación operativa acorde a la orientación del Sistema Nacional de Planificación SNP. </v>
      </c>
      <c r="C86" s="308"/>
      <c r="D86" s="308"/>
      <c r="E86" s="308"/>
      <c r="F86" s="308"/>
      <c r="G86" s="308"/>
      <c r="H86" s="308"/>
      <c r="I86" s="309"/>
      <c r="J86" s="119"/>
    </row>
    <row r="87" spans="1:27" ht="58.2" customHeight="1" thickBot="1" x14ac:dyDescent="0.3">
      <c r="A87" s="187">
        <v>12.1</v>
      </c>
      <c r="B87" s="145" t="s">
        <v>721</v>
      </c>
      <c r="C87" s="145" t="s">
        <v>718</v>
      </c>
      <c r="D87" s="145" t="s">
        <v>719</v>
      </c>
      <c r="E87" s="146" t="s">
        <v>720</v>
      </c>
      <c r="F87" s="305" t="str">
        <f>VLOOKUP(B87,'Validaciones SEVRI'!$D$2:$E$125,2,FALSE)</f>
        <v>R007 Recurso Humano</v>
      </c>
      <c r="G87" s="306"/>
      <c r="H87" s="178" t="s">
        <v>645</v>
      </c>
      <c r="I87" s="135"/>
      <c r="J87" s="119"/>
    </row>
    <row r="88" spans="1:27" ht="72" customHeight="1" thickBot="1" x14ac:dyDescent="0.3">
      <c r="A88" s="187" t="s">
        <v>461</v>
      </c>
      <c r="B88" s="145" t="s">
        <v>722</v>
      </c>
      <c r="C88" s="177" t="s">
        <v>774</v>
      </c>
      <c r="D88" s="145" t="s">
        <v>723</v>
      </c>
      <c r="E88" s="146" t="s">
        <v>724</v>
      </c>
      <c r="F88" s="305" t="str">
        <f>VLOOKUP(B88,'Validaciones SEVRI'!$D$2:$E$125,2,FALSE)</f>
        <v>R003 Operativo</v>
      </c>
      <c r="G88" s="306"/>
      <c r="H88" s="178" t="s">
        <v>645</v>
      </c>
      <c r="I88" s="135"/>
      <c r="J88" s="119"/>
    </row>
    <row r="89" spans="1:27" ht="24.75" customHeight="1" thickBot="1" x14ac:dyDescent="0.3">
      <c r="A89" s="157" t="s">
        <v>462</v>
      </c>
      <c r="B89" s="145"/>
      <c r="C89" s="145"/>
      <c r="D89" s="145"/>
      <c r="E89" s="146"/>
      <c r="F89" s="305" t="e">
        <f>VLOOKUP(B89,'Validaciones SEVRI'!$D$2:$E$125,2,FALSE)</f>
        <v>#N/A</v>
      </c>
      <c r="G89" s="306"/>
      <c r="H89" s="134"/>
      <c r="I89" s="135"/>
      <c r="J89" s="119"/>
    </row>
    <row r="90" spans="1:27" ht="24.75" customHeight="1" thickBot="1" x14ac:dyDescent="0.3">
      <c r="A90" s="157" t="s">
        <v>463</v>
      </c>
      <c r="B90" s="145"/>
      <c r="C90" s="145"/>
      <c r="D90" s="145"/>
      <c r="E90" s="146"/>
      <c r="F90" s="305" t="e">
        <f>VLOOKUP(B90,'Validaciones SEVRI'!$D$2:$E$125,2,FALSE)</f>
        <v>#N/A</v>
      </c>
      <c r="G90" s="306"/>
      <c r="H90" s="134"/>
      <c r="I90" s="135"/>
      <c r="J90" s="119"/>
    </row>
    <row r="91" spans="1:27" ht="24.75" customHeight="1" thickBot="1" x14ac:dyDescent="0.3">
      <c r="A91" s="157" t="s">
        <v>464</v>
      </c>
      <c r="B91" s="145"/>
      <c r="C91" s="145"/>
      <c r="D91" s="145"/>
      <c r="E91" s="146"/>
      <c r="F91" s="305" t="e">
        <f>VLOOKUP(B91,'Validaciones SEVRI'!$D$2:$E$125,2,FALSE)</f>
        <v>#N/A</v>
      </c>
      <c r="G91" s="306"/>
      <c r="H91" s="134"/>
      <c r="I91" s="135"/>
      <c r="J91" s="119"/>
    </row>
    <row r="92" spans="1:27" ht="44.25" customHeight="1" thickBot="1" x14ac:dyDescent="0.3">
      <c r="A92" s="110" t="e">
        <f>'PAO 2021 '!#REF!</f>
        <v>#REF!</v>
      </c>
      <c r="B92" s="110" t="e">
        <f>'PAO 2021 '!#REF!</f>
        <v>#REF!</v>
      </c>
      <c r="C92" s="130"/>
      <c r="D92" s="130"/>
      <c r="E92" s="136"/>
      <c r="F92" s="136"/>
      <c r="G92" s="136"/>
      <c r="H92" s="136"/>
      <c r="I92" s="137"/>
      <c r="J92" s="125"/>
      <c r="K92" s="125"/>
      <c r="L92" s="125"/>
      <c r="M92" s="125"/>
      <c r="N92" s="125"/>
      <c r="O92" s="125"/>
      <c r="P92" s="125"/>
      <c r="Q92" s="125"/>
      <c r="R92" s="125"/>
      <c r="S92" s="125"/>
      <c r="T92" s="125"/>
      <c r="U92" s="125"/>
      <c r="V92" s="125"/>
      <c r="W92" s="125"/>
      <c r="X92" s="125"/>
      <c r="Y92" s="125"/>
      <c r="Z92" s="125"/>
      <c r="AA92" s="125"/>
    </row>
    <row r="93" spans="1:27" ht="55.5" customHeight="1" x14ac:dyDescent="0.25">
      <c r="A93" s="131" t="s">
        <v>15</v>
      </c>
      <c r="B93" s="307" t="e">
        <f>'PAO 2021 '!#REF!</f>
        <v>#REF!</v>
      </c>
      <c r="C93" s="308"/>
      <c r="D93" s="308"/>
      <c r="E93" s="308"/>
      <c r="F93" s="308"/>
      <c r="G93" s="308"/>
      <c r="H93" s="308"/>
      <c r="I93" s="309"/>
      <c r="J93" s="119"/>
    </row>
    <row r="94" spans="1:27" ht="45.6" customHeight="1" thickBot="1" x14ac:dyDescent="0.3">
      <c r="A94" s="187">
        <v>13.1</v>
      </c>
      <c r="B94" s="145" t="s">
        <v>389</v>
      </c>
      <c r="C94" s="177" t="s">
        <v>735</v>
      </c>
      <c r="D94" s="177" t="s">
        <v>734</v>
      </c>
      <c r="E94" s="156" t="s">
        <v>775</v>
      </c>
      <c r="F94" s="305" t="str">
        <f>VLOOKUP(B94,'Validaciones SEVRI'!$D$2:$E$125,2,FALSE)</f>
        <v>R001 Tecnologías de Información</v>
      </c>
      <c r="G94" s="306"/>
      <c r="H94" s="178" t="s">
        <v>736</v>
      </c>
      <c r="I94" s="135"/>
      <c r="J94" s="119"/>
    </row>
    <row r="95" spans="1:27" ht="44.4" customHeight="1" thickBot="1" x14ac:dyDescent="0.3">
      <c r="A95" s="187" t="s">
        <v>465</v>
      </c>
      <c r="B95" s="145" t="s">
        <v>381</v>
      </c>
      <c r="C95" s="177" t="s">
        <v>709</v>
      </c>
      <c r="D95" s="145" t="s">
        <v>710</v>
      </c>
      <c r="E95" s="156" t="s">
        <v>728</v>
      </c>
      <c r="F95" s="305" t="str">
        <f>VLOOKUP(B95,'Validaciones SEVRI'!$D$2:$E$125,2,FALSE)</f>
        <v>R007 Recurso Humano</v>
      </c>
      <c r="G95" s="306"/>
      <c r="H95" s="178" t="s">
        <v>736</v>
      </c>
      <c r="I95" s="135"/>
      <c r="J95" s="119"/>
    </row>
    <row r="96" spans="1:27" ht="24.75" customHeight="1" thickBot="1" x14ac:dyDescent="0.3">
      <c r="A96" s="157" t="s">
        <v>466</v>
      </c>
      <c r="B96" s="145"/>
      <c r="C96" s="145"/>
      <c r="D96" s="145"/>
      <c r="E96" s="146"/>
      <c r="F96" s="305" t="e">
        <f>VLOOKUP(B96,'Validaciones SEVRI'!$D$2:$E$125,2,FALSE)</f>
        <v>#N/A</v>
      </c>
      <c r="G96" s="306"/>
      <c r="H96" s="134"/>
      <c r="I96" s="135"/>
      <c r="J96" s="119"/>
    </row>
    <row r="97" spans="1:27" ht="24.75" customHeight="1" thickBot="1" x14ac:dyDescent="0.3">
      <c r="A97" s="157" t="s">
        <v>467</v>
      </c>
      <c r="B97" s="145"/>
      <c r="C97" s="145"/>
      <c r="D97" s="145"/>
      <c r="E97" s="146"/>
      <c r="F97" s="305" t="e">
        <f>VLOOKUP(B97,'Validaciones SEVRI'!$D$2:$E$125,2,FALSE)</f>
        <v>#N/A</v>
      </c>
      <c r="G97" s="306"/>
      <c r="H97" s="134"/>
      <c r="I97" s="135"/>
      <c r="J97" s="119"/>
    </row>
    <row r="98" spans="1:27" ht="24.75" customHeight="1" thickBot="1" x14ac:dyDescent="0.3">
      <c r="A98" s="157" t="s">
        <v>468</v>
      </c>
      <c r="B98" s="145"/>
      <c r="C98" s="145"/>
      <c r="D98" s="145"/>
      <c r="E98" s="146"/>
      <c r="F98" s="305" t="e">
        <f>VLOOKUP(B98,'Validaciones SEVRI'!$D$2:$E$125,2,FALSE)</f>
        <v>#N/A</v>
      </c>
      <c r="G98" s="306"/>
      <c r="H98" s="134"/>
      <c r="I98" s="135"/>
      <c r="J98" s="119"/>
    </row>
    <row r="99" spans="1:27" ht="44.25" customHeight="1" thickBot="1" x14ac:dyDescent="0.3">
      <c r="A99" s="110" t="str">
        <f>'PAO 2021 '!A139</f>
        <v xml:space="preserve">Objetivo Estratégico: </v>
      </c>
      <c r="B99" s="110" t="str">
        <f>'PAO 2021 '!B139</f>
        <v>Modernizar la Imprenta Nacional, en un plazo de 5 años; de tal manera que permita la mejora de los niveles de producción con prácticas amigables con el ambiente.</v>
      </c>
      <c r="C99" s="130"/>
      <c r="D99" s="130"/>
      <c r="E99" s="136"/>
      <c r="F99" s="136"/>
      <c r="G99" s="136"/>
      <c r="H99" s="136"/>
      <c r="I99" s="137"/>
      <c r="J99" s="125"/>
      <c r="K99" s="125"/>
      <c r="L99" s="125"/>
      <c r="M99" s="125"/>
      <c r="N99" s="125"/>
      <c r="O99" s="125"/>
      <c r="P99" s="125"/>
      <c r="Q99" s="125"/>
      <c r="R99" s="125"/>
      <c r="S99" s="125"/>
      <c r="T99" s="125"/>
      <c r="U99" s="125"/>
      <c r="V99" s="125"/>
      <c r="W99" s="125"/>
      <c r="X99" s="125"/>
      <c r="Y99" s="125"/>
      <c r="Z99" s="125"/>
      <c r="AA99" s="125"/>
    </row>
    <row r="100" spans="1:27" ht="55.5" customHeight="1" x14ac:dyDescent="0.25">
      <c r="A100" s="131" t="s">
        <v>15</v>
      </c>
      <c r="B100" s="307" t="str">
        <f>'PAO 2021 '!A140</f>
        <v>13. Desarrollar estrategias que permitan brindar un servicio de excelencia en la atención de las publicaciones de los Diarios Oficiales, en las oficinas destinadas a este fin.</v>
      </c>
      <c r="C100" s="308"/>
      <c r="D100" s="308"/>
      <c r="E100" s="308"/>
      <c r="F100" s="308"/>
      <c r="G100" s="308"/>
      <c r="H100" s="308"/>
      <c r="I100" s="309"/>
      <c r="J100" s="119"/>
    </row>
    <row r="101" spans="1:27" ht="40.200000000000003" customHeight="1" thickBot="1" x14ac:dyDescent="0.3">
      <c r="A101" s="157" t="s">
        <v>469</v>
      </c>
      <c r="B101" s="145" t="s">
        <v>197</v>
      </c>
      <c r="C101" s="177" t="s">
        <v>738</v>
      </c>
      <c r="D101" s="177" t="s">
        <v>739</v>
      </c>
      <c r="E101" s="156" t="s">
        <v>740</v>
      </c>
      <c r="F101" s="305" t="str">
        <f>VLOOKUP(B101,'Validaciones SEVRI'!$D$2:$E$125,2,FALSE)</f>
        <v>R005 Estratégico</v>
      </c>
      <c r="G101" s="306"/>
      <c r="H101" s="178" t="s">
        <v>741</v>
      </c>
      <c r="I101" s="135"/>
      <c r="J101" s="119"/>
    </row>
    <row r="102" spans="1:27" ht="41.4" customHeight="1" thickBot="1" x14ac:dyDescent="0.3">
      <c r="A102" s="157" t="s">
        <v>470</v>
      </c>
      <c r="B102" s="145" t="s">
        <v>373</v>
      </c>
      <c r="C102" s="177" t="s">
        <v>776</v>
      </c>
      <c r="D102" s="177" t="s">
        <v>737</v>
      </c>
      <c r="E102" s="156" t="s">
        <v>745</v>
      </c>
      <c r="F102" s="305" t="str">
        <f>VLOOKUP(B102,'Validaciones SEVRI'!$D$2:$E$125,2,FALSE)</f>
        <v>R003 Operativo</v>
      </c>
      <c r="G102" s="306"/>
      <c r="H102" s="178" t="s">
        <v>741</v>
      </c>
      <c r="I102" s="135"/>
      <c r="J102" s="119"/>
    </row>
    <row r="103" spans="1:27" ht="24.75" customHeight="1" thickBot="1" x14ac:dyDescent="0.3">
      <c r="A103" s="157" t="s">
        <v>471</v>
      </c>
      <c r="B103" s="145"/>
      <c r="C103" s="145"/>
      <c r="D103" s="145"/>
      <c r="E103" s="146"/>
      <c r="F103" s="305" t="e">
        <f>VLOOKUP(B103,'Validaciones SEVRI'!$D$2:$E$125,2,FALSE)</f>
        <v>#N/A</v>
      </c>
      <c r="G103" s="306"/>
      <c r="H103" s="134"/>
      <c r="I103" s="135"/>
      <c r="J103" s="119"/>
    </row>
    <row r="104" spans="1:27" ht="24.75" customHeight="1" thickBot="1" x14ac:dyDescent="0.3">
      <c r="A104" s="157" t="s">
        <v>472</v>
      </c>
      <c r="B104" s="145"/>
      <c r="C104" s="145"/>
      <c r="D104" s="145"/>
      <c r="E104" s="146"/>
      <c r="F104" s="305" t="e">
        <f>VLOOKUP(B104,'Validaciones SEVRI'!$D$2:$E$125,2,FALSE)</f>
        <v>#N/A</v>
      </c>
      <c r="G104" s="306"/>
      <c r="H104" s="134"/>
      <c r="I104" s="135"/>
      <c r="J104" s="119"/>
    </row>
    <row r="105" spans="1:27" ht="24.75" customHeight="1" thickBot="1" x14ac:dyDescent="0.3">
      <c r="A105" s="157" t="s">
        <v>473</v>
      </c>
      <c r="B105" s="145"/>
      <c r="C105" s="145"/>
      <c r="D105" s="145"/>
      <c r="E105" s="146"/>
      <c r="F105" s="305" t="e">
        <f>VLOOKUP(B105,'Validaciones SEVRI'!$D$2:$E$125,2,FALSE)</f>
        <v>#N/A</v>
      </c>
      <c r="G105" s="306"/>
      <c r="H105" s="134"/>
      <c r="I105" s="135"/>
      <c r="J105" s="119"/>
    </row>
    <row r="106" spans="1:27" s="155" customFormat="1" ht="15.75" customHeight="1" x14ac:dyDescent="0.25">
      <c r="J106" s="154"/>
    </row>
    <row r="107" spans="1:27" ht="15.75" customHeight="1" x14ac:dyDescent="0.25">
      <c r="J107" s="119"/>
    </row>
    <row r="108" spans="1:27" ht="15.75" customHeight="1" x14ac:dyDescent="0.25">
      <c r="J108" s="119"/>
    </row>
    <row r="109" spans="1:27" ht="15.75" customHeight="1" x14ac:dyDescent="0.25">
      <c r="J109" s="119"/>
    </row>
    <row r="110" spans="1:27" ht="15.75" customHeight="1" x14ac:dyDescent="0.25">
      <c r="J110" s="119"/>
    </row>
    <row r="111" spans="1:27" ht="15.75" customHeight="1" x14ac:dyDescent="0.25">
      <c r="J111" s="119"/>
    </row>
    <row r="112" spans="1:27" ht="15.75" customHeight="1" x14ac:dyDescent="0.25">
      <c r="J112" s="119"/>
    </row>
    <row r="113" spans="10:10" ht="15.75" customHeight="1" x14ac:dyDescent="0.25">
      <c r="J113" s="119"/>
    </row>
    <row r="114" spans="10:10" ht="15.75" customHeight="1" x14ac:dyDescent="0.25">
      <c r="J114" s="119"/>
    </row>
    <row r="115" spans="10:10" ht="15.75" customHeight="1" x14ac:dyDescent="0.25">
      <c r="J115" s="119"/>
    </row>
    <row r="116" spans="10:10" ht="15.75" customHeight="1" x14ac:dyDescent="0.25">
      <c r="J116" s="119"/>
    </row>
    <row r="117" spans="10:10" ht="15.75" customHeight="1" x14ac:dyDescent="0.25">
      <c r="J117" s="119"/>
    </row>
    <row r="118" spans="10:10" ht="15.75" customHeight="1" x14ac:dyDescent="0.25">
      <c r="J118" s="119"/>
    </row>
    <row r="119" spans="10:10" ht="15.75" customHeight="1" x14ac:dyDescent="0.25">
      <c r="J119" s="119"/>
    </row>
    <row r="120" spans="10:10" ht="15.75" customHeight="1" x14ac:dyDescent="0.25">
      <c r="J120" s="119"/>
    </row>
    <row r="121" spans="10:10" ht="15.75" customHeight="1" x14ac:dyDescent="0.25">
      <c r="J121" s="119"/>
    </row>
    <row r="122" spans="10:10" ht="15.75" customHeight="1" x14ac:dyDescent="0.25">
      <c r="J122" s="119"/>
    </row>
    <row r="123" spans="10:10" ht="15.75" customHeight="1" x14ac:dyDescent="0.25">
      <c r="J123" s="119"/>
    </row>
    <row r="124" spans="10:10" ht="15.75" customHeight="1" x14ac:dyDescent="0.25">
      <c r="J124" s="119"/>
    </row>
    <row r="125" spans="10:10" ht="15.75" customHeight="1" x14ac:dyDescent="0.25">
      <c r="J125" s="119"/>
    </row>
    <row r="126" spans="10:10" ht="15.75" customHeight="1" x14ac:dyDescent="0.25">
      <c r="J126" s="119"/>
    </row>
    <row r="127" spans="10:10" ht="15.75" customHeight="1" x14ac:dyDescent="0.25">
      <c r="J127" s="119"/>
    </row>
    <row r="128" spans="10:10" ht="15.75" customHeight="1" x14ac:dyDescent="0.25">
      <c r="J128" s="119"/>
    </row>
    <row r="129" spans="10:10" ht="15.75" customHeight="1" x14ac:dyDescent="0.25">
      <c r="J129" s="119"/>
    </row>
    <row r="130" spans="10:10" ht="15.75" customHeight="1" x14ac:dyDescent="0.25">
      <c r="J130" s="119"/>
    </row>
    <row r="131" spans="10:10" ht="15.75" customHeight="1" x14ac:dyDescent="0.25">
      <c r="J131" s="119"/>
    </row>
    <row r="132" spans="10:10" ht="15.75" customHeight="1" x14ac:dyDescent="0.25">
      <c r="J132" s="119"/>
    </row>
    <row r="133" spans="10:10" ht="15.75" customHeight="1" x14ac:dyDescent="0.25">
      <c r="J133" s="119"/>
    </row>
    <row r="134" spans="10:10" ht="15.75" customHeight="1" x14ac:dyDescent="0.25">
      <c r="J134" s="119"/>
    </row>
    <row r="135" spans="10:10" ht="15.75" customHeight="1" x14ac:dyDescent="0.25">
      <c r="J135" s="119"/>
    </row>
    <row r="136" spans="10:10" ht="15.75" customHeight="1" x14ac:dyDescent="0.25">
      <c r="J136" s="119"/>
    </row>
    <row r="137" spans="10:10" ht="15.75" customHeight="1" x14ac:dyDescent="0.25">
      <c r="J137" s="119"/>
    </row>
    <row r="138" spans="10:10" ht="15.75" customHeight="1" x14ac:dyDescent="0.25">
      <c r="J138" s="119"/>
    </row>
    <row r="139" spans="10:10" ht="15.75" customHeight="1" x14ac:dyDescent="0.25">
      <c r="J139" s="119"/>
    </row>
    <row r="140" spans="10:10" ht="15.75" customHeight="1" x14ac:dyDescent="0.25">
      <c r="J140" s="119"/>
    </row>
    <row r="141" spans="10:10" ht="15.75" customHeight="1" x14ac:dyDescent="0.25">
      <c r="J141" s="119"/>
    </row>
    <row r="142" spans="10:10" ht="15.75" customHeight="1" x14ac:dyDescent="0.25">
      <c r="J142" s="119"/>
    </row>
    <row r="143" spans="10:10" ht="15.75" customHeight="1" x14ac:dyDescent="0.25">
      <c r="J143" s="119"/>
    </row>
    <row r="144" spans="10:10" ht="15.75" customHeight="1" x14ac:dyDescent="0.25">
      <c r="J144" s="119"/>
    </row>
    <row r="145" spans="10:10" ht="15.75" customHeight="1" x14ac:dyDescent="0.25">
      <c r="J145" s="119"/>
    </row>
    <row r="146" spans="10:10" ht="15.75" customHeight="1" x14ac:dyDescent="0.25">
      <c r="J146" s="119"/>
    </row>
    <row r="147" spans="10:10" ht="15.75" customHeight="1" x14ac:dyDescent="0.25">
      <c r="J147" s="119"/>
    </row>
    <row r="148" spans="10:10" ht="15.75" customHeight="1" x14ac:dyDescent="0.25">
      <c r="J148" s="119"/>
    </row>
    <row r="149" spans="10:10" ht="15.75" customHeight="1" x14ac:dyDescent="0.25">
      <c r="J149" s="119"/>
    </row>
    <row r="150" spans="10:10" ht="15.75" customHeight="1" x14ac:dyDescent="0.25">
      <c r="J150" s="119"/>
    </row>
    <row r="151" spans="10:10" ht="15.75" customHeight="1" x14ac:dyDescent="0.25">
      <c r="J151" s="119"/>
    </row>
    <row r="152" spans="10:10" ht="15.75" customHeight="1" x14ac:dyDescent="0.25">
      <c r="J152" s="119"/>
    </row>
    <row r="153" spans="10:10" ht="15.75" customHeight="1" x14ac:dyDescent="0.25">
      <c r="J153" s="119"/>
    </row>
    <row r="154" spans="10:10" ht="15.75" customHeight="1" x14ac:dyDescent="0.25">
      <c r="J154" s="119"/>
    </row>
    <row r="155" spans="10:10" ht="15.75" customHeight="1" x14ac:dyDescent="0.25">
      <c r="J155" s="119"/>
    </row>
    <row r="156" spans="10:10" ht="15.75" customHeight="1" x14ac:dyDescent="0.25">
      <c r="J156" s="119"/>
    </row>
    <row r="157" spans="10:10" ht="15.75" customHeight="1" x14ac:dyDescent="0.25">
      <c r="J157" s="119"/>
    </row>
    <row r="158" spans="10:10" ht="15.75" customHeight="1" x14ac:dyDescent="0.25">
      <c r="J158" s="119"/>
    </row>
    <row r="159" spans="10:10" ht="15.75" customHeight="1" x14ac:dyDescent="0.25">
      <c r="J159" s="119"/>
    </row>
    <row r="160" spans="10:10" ht="15.75" customHeight="1" x14ac:dyDescent="0.25">
      <c r="J160" s="119"/>
    </row>
    <row r="161" spans="10:10" ht="15.75" customHeight="1" x14ac:dyDescent="0.25">
      <c r="J161" s="119"/>
    </row>
    <row r="162" spans="10:10" ht="15.75" customHeight="1" x14ac:dyDescent="0.25">
      <c r="J162" s="119"/>
    </row>
    <row r="163" spans="10:10" ht="15.75" customHeight="1" x14ac:dyDescent="0.25">
      <c r="J163" s="119"/>
    </row>
    <row r="164" spans="10:10" ht="15.75" customHeight="1" x14ac:dyDescent="0.25">
      <c r="J164" s="119"/>
    </row>
    <row r="165" spans="10:10" ht="15.75" customHeight="1" x14ac:dyDescent="0.25">
      <c r="J165" s="119"/>
    </row>
    <row r="166" spans="10:10" ht="15.75" customHeight="1" x14ac:dyDescent="0.25">
      <c r="J166" s="119"/>
    </row>
    <row r="167" spans="10:10" ht="15.75" customHeight="1" x14ac:dyDescent="0.25">
      <c r="J167" s="119"/>
    </row>
    <row r="168" spans="10:10" ht="15.75" customHeight="1" x14ac:dyDescent="0.25">
      <c r="J168" s="119"/>
    </row>
    <row r="169" spans="10:10" ht="15.75" customHeight="1" x14ac:dyDescent="0.25">
      <c r="J169" s="119"/>
    </row>
    <row r="170" spans="10:10" ht="15.75" customHeight="1" x14ac:dyDescent="0.25">
      <c r="J170" s="119"/>
    </row>
    <row r="171" spans="10:10" ht="15.75" customHeight="1" x14ac:dyDescent="0.25">
      <c r="J171" s="119"/>
    </row>
    <row r="172" spans="10:10" ht="15.75" customHeight="1" x14ac:dyDescent="0.25">
      <c r="J172" s="119"/>
    </row>
    <row r="173" spans="10:10" ht="15.75" customHeight="1" x14ac:dyDescent="0.25">
      <c r="J173" s="119"/>
    </row>
    <row r="174" spans="10:10" ht="15.75" customHeight="1" x14ac:dyDescent="0.25">
      <c r="J174" s="119"/>
    </row>
    <row r="175" spans="10:10" ht="15.75" customHeight="1" x14ac:dyDescent="0.25">
      <c r="J175" s="119"/>
    </row>
    <row r="176" spans="10:10" ht="15.75" customHeight="1" x14ac:dyDescent="0.25">
      <c r="J176" s="119"/>
    </row>
    <row r="177" spans="10:10" ht="15.75" customHeight="1" x14ac:dyDescent="0.25">
      <c r="J177" s="119"/>
    </row>
    <row r="178" spans="10:10" ht="15.75" customHeight="1" x14ac:dyDescent="0.25">
      <c r="J178" s="119"/>
    </row>
    <row r="179" spans="10:10" ht="15.75" customHeight="1" x14ac:dyDescent="0.25">
      <c r="J179" s="119"/>
    </row>
    <row r="180" spans="10:10" ht="15.75" customHeight="1" x14ac:dyDescent="0.25">
      <c r="J180" s="119"/>
    </row>
    <row r="181" spans="10:10" ht="15.75" customHeight="1" x14ac:dyDescent="0.25">
      <c r="J181" s="119"/>
    </row>
    <row r="182" spans="10:10" ht="15.75" customHeight="1" x14ac:dyDescent="0.25">
      <c r="J182" s="119"/>
    </row>
    <row r="183" spans="10:10" ht="15.75" customHeight="1" x14ac:dyDescent="0.25">
      <c r="J183" s="119"/>
    </row>
    <row r="184" spans="10:10" ht="15.75" customHeight="1" x14ac:dyDescent="0.25">
      <c r="J184" s="119"/>
    </row>
    <row r="185" spans="10:10" ht="15.75" customHeight="1" x14ac:dyDescent="0.25">
      <c r="J185" s="119"/>
    </row>
    <row r="186" spans="10:10" ht="15.75" customHeight="1" x14ac:dyDescent="0.25">
      <c r="J186" s="119"/>
    </row>
    <row r="187" spans="10:10" ht="15.75" customHeight="1" x14ac:dyDescent="0.25">
      <c r="J187" s="119"/>
    </row>
    <row r="188" spans="10:10" ht="15.75" customHeight="1" x14ac:dyDescent="0.25">
      <c r="J188" s="119"/>
    </row>
    <row r="189" spans="10:10" ht="15.75" customHeight="1" x14ac:dyDescent="0.25">
      <c r="J189" s="119"/>
    </row>
    <row r="190" spans="10:10" ht="15.75" customHeight="1" x14ac:dyDescent="0.25">
      <c r="J190" s="119"/>
    </row>
    <row r="191" spans="10:10" ht="15.75" customHeight="1" x14ac:dyDescent="0.25">
      <c r="J191" s="119"/>
    </row>
    <row r="192" spans="10:10" ht="15.75" customHeight="1" x14ac:dyDescent="0.25">
      <c r="J192" s="119"/>
    </row>
    <row r="193" spans="10:10" ht="15.75" customHeight="1" x14ac:dyDescent="0.25">
      <c r="J193" s="119"/>
    </row>
    <row r="194" spans="10:10" ht="15.75" customHeight="1" x14ac:dyDescent="0.25">
      <c r="J194" s="119"/>
    </row>
    <row r="195" spans="10:10" ht="15.75" customHeight="1" x14ac:dyDescent="0.25">
      <c r="J195" s="119"/>
    </row>
    <row r="196" spans="10:10" ht="15.75" customHeight="1" x14ac:dyDescent="0.25">
      <c r="J196" s="119"/>
    </row>
    <row r="197" spans="10:10" ht="15.75" customHeight="1" x14ac:dyDescent="0.25">
      <c r="J197" s="119"/>
    </row>
    <row r="198" spans="10:10" ht="15.75" customHeight="1" x14ac:dyDescent="0.25">
      <c r="J198" s="119"/>
    </row>
    <row r="199" spans="10:10" ht="15.75" customHeight="1" x14ac:dyDescent="0.25">
      <c r="J199" s="119"/>
    </row>
    <row r="200" spans="10:10" ht="15.75" customHeight="1" x14ac:dyDescent="0.25">
      <c r="J200" s="119"/>
    </row>
    <row r="201" spans="10:10" ht="15.75" customHeight="1" x14ac:dyDescent="0.25">
      <c r="J201" s="119"/>
    </row>
    <row r="202" spans="10:10" ht="15.75" customHeight="1" x14ac:dyDescent="0.25">
      <c r="J202" s="119"/>
    </row>
    <row r="203" spans="10:10" ht="15.75" customHeight="1" x14ac:dyDescent="0.25">
      <c r="J203" s="119"/>
    </row>
    <row r="204" spans="10:10" ht="15.75" customHeight="1" x14ac:dyDescent="0.25">
      <c r="J204" s="119"/>
    </row>
    <row r="205" spans="10:10" ht="15.75" customHeight="1" x14ac:dyDescent="0.25">
      <c r="J205" s="119"/>
    </row>
    <row r="206" spans="10:10" ht="15.75" customHeight="1" x14ac:dyDescent="0.25">
      <c r="J206" s="119"/>
    </row>
    <row r="207" spans="10:10" ht="15.75" customHeight="1" x14ac:dyDescent="0.25">
      <c r="J207" s="119"/>
    </row>
    <row r="208" spans="10:10" ht="15.75" customHeight="1" x14ac:dyDescent="0.25">
      <c r="J208" s="119"/>
    </row>
    <row r="209" spans="10:10" ht="15.75" customHeight="1" x14ac:dyDescent="0.25">
      <c r="J209" s="119"/>
    </row>
    <row r="210" spans="10:10" ht="15.75" customHeight="1" x14ac:dyDescent="0.25">
      <c r="J210" s="119"/>
    </row>
    <row r="211" spans="10:10" ht="15.75" customHeight="1" x14ac:dyDescent="0.25">
      <c r="J211" s="119"/>
    </row>
    <row r="212" spans="10:10" ht="15.75" customHeight="1" x14ac:dyDescent="0.25">
      <c r="J212" s="119"/>
    </row>
    <row r="213" spans="10:10" ht="15.75" customHeight="1" x14ac:dyDescent="0.25">
      <c r="J213" s="119"/>
    </row>
    <row r="214" spans="10:10" ht="15.75" customHeight="1" x14ac:dyDescent="0.25">
      <c r="J214" s="119"/>
    </row>
    <row r="215" spans="10:10" ht="15.75" customHeight="1" x14ac:dyDescent="0.25">
      <c r="J215" s="119"/>
    </row>
    <row r="216" spans="10:10" ht="15.75" customHeight="1" x14ac:dyDescent="0.25">
      <c r="J216" s="119"/>
    </row>
    <row r="217" spans="10:10" ht="15.75" customHeight="1" x14ac:dyDescent="0.25">
      <c r="J217" s="119"/>
    </row>
    <row r="218" spans="10:10" ht="15.75" customHeight="1" x14ac:dyDescent="0.25">
      <c r="J218" s="119"/>
    </row>
    <row r="219" spans="10:10" ht="15.75" customHeight="1" x14ac:dyDescent="0.25">
      <c r="J219" s="119"/>
    </row>
    <row r="220" spans="10:10" ht="15.75" customHeight="1" x14ac:dyDescent="0.25">
      <c r="J220" s="119"/>
    </row>
    <row r="221" spans="10:10" ht="15.75" customHeight="1" x14ac:dyDescent="0.25">
      <c r="J221" s="119"/>
    </row>
    <row r="222" spans="10:10" ht="15.75" customHeight="1" x14ac:dyDescent="0.25">
      <c r="J222" s="119"/>
    </row>
    <row r="223" spans="10:10" ht="15.75" customHeight="1" x14ac:dyDescent="0.25">
      <c r="J223" s="119"/>
    </row>
    <row r="224" spans="10:10" ht="15.75" customHeight="1" x14ac:dyDescent="0.25">
      <c r="J224" s="119"/>
    </row>
    <row r="225" spans="10:10" ht="15.75" customHeight="1" x14ac:dyDescent="0.25">
      <c r="J225" s="119"/>
    </row>
    <row r="226" spans="10:10" ht="15.75" customHeight="1" x14ac:dyDescent="0.25">
      <c r="J226" s="119"/>
    </row>
    <row r="227" spans="10:10" ht="15.75" customHeight="1" x14ac:dyDescent="0.25">
      <c r="J227" s="119"/>
    </row>
    <row r="228" spans="10:10" ht="15.75" customHeight="1" x14ac:dyDescent="0.25">
      <c r="J228" s="119"/>
    </row>
    <row r="229" spans="10:10" ht="15.75" customHeight="1" x14ac:dyDescent="0.25">
      <c r="J229" s="119"/>
    </row>
    <row r="230" spans="10:10" ht="15.75" customHeight="1" x14ac:dyDescent="0.25">
      <c r="J230" s="119"/>
    </row>
    <row r="231" spans="10:10" ht="15.75" customHeight="1" x14ac:dyDescent="0.25">
      <c r="J231" s="119"/>
    </row>
    <row r="232" spans="10:10" ht="15.75" customHeight="1" x14ac:dyDescent="0.25">
      <c r="J232" s="119"/>
    </row>
    <row r="233" spans="10:10" ht="15.75" customHeight="1" x14ac:dyDescent="0.25">
      <c r="J233" s="119"/>
    </row>
    <row r="234" spans="10:10" ht="15.75" customHeight="1" x14ac:dyDescent="0.25">
      <c r="J234" s="119"/>
    </row>
    <row r="235" spans="10:10" ht="15.75" customHeight="1" x14ac:dyDescent="0.25">
      <c r="J235" s="119"/>
    </row>
    <row r="236" spans="10:10" ht="15.75" customHeight="1" x14ac:dyDescent="0.25">
      <c r="J236" s="119"/>
    </row>
    <row r="237" spans="10:10" ht="15.75" customHeight="1" x14ac:dyDescent="0.25">
      <c r="J237" s="119"/>
    </row>
    <row r="238" spans="10:10" ht="15.75" customHeight="1" x14ac:dyDescent="0.25">
      <c r="J238" s="119"/>
    </row>
    <row r="239" spans="10:10" ht="15.75" customHeight="1" x14ac:dyDescent="0.25">
      <c r="J239" s="119"/>
    </row>
    <row r="240" spans="10:10" ht="15.75" customHeight="1" x14ac:dyDescent="0.25">
      <c r="J240" s="119"/>
    </row>
    <row r="241" spans="10:10" ht="15.75" customHeight="1" x14ac:dyDescent="0.25">
      <c r="J241" s="119"/>
    </row>
    <row r="242" spans="10:10" ht="15.75" customHeight="1" x14ac:dyDescent="0.25">
      <c r="J242" s="119"/>
    </row>
    <row r="243" spans="10:10" ht="15.75" customHeight="1" x14ac:dyDescent="0.25">
      <c r="J243" s="119"/>
    </row>
    <row r="244" spans="10:10" ht="15.75" customHeight="1" x14ac:dyDescent="0.25">
      <c r="J244" s="119"/>
    </row>
    <row r="245" spans="10:10" ht="15.75" customHeight="1" x14ac:dyDescent="0.25">
      <c r="J245" s="119"/>
    </row>
    <row r="246" spans="10:10" ht="15.75" customHeight="1" x14ac:dyDescent="0.25">
      <c r="J246" s="119"/>
    </row>
    <row r="247" spans="10:10" ht="15.75" customHeight="1" x14ac:dyDescent="0.25">
      <c r="J247" s="119"/>
    </row>
    <row r="248" spans="10:10" ht="15.75" customHeight="1" x14ac:dyDescent="0.25">
      <c r="J248" s="119"/>
    </row>
    <row r="249" spans="10:10" ht="15.75" customHeight="1" x14ac:dyDescent="0.25">
      <c r="J249" s="119"/>
    </row>
    <row r="250" spans="10:10" ht="15.75" customHeight="1" x14ac:dyDescent="0.25">
      <c r="J250" s="119"/>
    </row>
    <row r="251" spans="10:10" ht="15.75" customHeight="1" x14ac:dyDescent="0.25">
      <c r="J251" s="119"/>
    </row>
    <row r="252" spans="10:10" ht="15.75" customHeight="1" x14ac:dyDescent="0.25">
      <c r="J252" s="119"/>
    </row>
    <row r="253" spans="10:10" ht="15.75" customHeight="1" x14ac:dyDescent="0.25">
      <c r="J253" s="119"/>
    </row>
    <row r="254" spans="10:10" ht="15.75" customHeight="1" x14ac:dyDescent="0.25">
      <c r="J254" s="119"/>
    </row>
    <row r="255" spans="10:10" ht="15.75" customHeight="1" x14ac:dyDescent="0.25">
      <c r="J255" s="119"/>
    </row>
    <row r="256" spans="10:10" ht="15.75" customHeight="1" x14ac:dyDescent="0.25">
      <c r="J256" s="119"/>
    </row>
    <row r="257" spans="10:10" ht="15.75" customHeight="1" x14ac:dyDescent="0.25">
      <c r="J257" s="119"/>
    </row>
    <row r="258" spans="10:10" ht="15.75" customHeight="1" x14ac:dyDescent="0.25">
      <c r="J258" s="119"/>
    </row>
    <row r="259" spans="10:10" ht="15.75" customHeight="1" x14ac:dyDescent="0.25"/>
    <row r="260" spans="10:10" ht="15.75" customHeight="1" x14ac:dyDescent="0.25"/>
    <row r="261" spans="10:10" ht="15.75" customHeight="1" x14ac:dyDescent="0.25"/>
    <row r="262" spans="10:10" ht="15.75" customHeight="1" x14ac:dyDescent="0.25"/>
    <row r="263" spans="10:10" ht="15.75" customHeight="1" x14ac:dyDescent="0.25"/>
    <row r="264" spans="10:10" ht="15.75" customHeight="1" x14ac:dyDescent="0.25"/>
    <row r="265" spans="10:10" ht="15.75" customHeight="1" x14ac:dyDescent="0.25"/>
    <row r="266" spans="10:10" ht="15.75" customHeight="1" x14ac:dyDescent="0.25"/>
    <row r="267" spans="10:10" ht="15.75" customHeight="1" x14ac:dyDescent="0.25"/>
    <row r="268" spans="10:10" ht="15.75" customHeight="1" x14ac:dyDescent="0.25"/>
    <row r="269" spans="10:10" ht="15.75" customHeight="1" x14ac:dyDescent="0.25"/>
    <row r="270" spans="10:10" ht="15.75" customHeight="1" x14ac:dyDescent="0.25"/>
    <row r="271" spans="10:10" ht="15.75" customHeight="1" x14ac:dyDescent="0.25"/>
    <row r="272" spans="10:10"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sheetData>
  <mergeCells count="97">
    <mergeCell ref="F18:G18"/>
    <mergeCell ref="F17:G17"/>
    <mergeCell ref="I6:I7"/>
    <mergeCell ref="B9:I9"/>
    <mergeCell ref="A1:I1"/>
    <mergeCell ref="A2:I2"/>
    <mergeCell ref="A3:I3"/>
    <mergeCell ref="A4:I4"/>
    <mergeCell ref="A5:I5"/>
    <mergeCell ref="A6:A7"/>
    <mergeCell ref="B6:B7"/>
    <mergeCell ref="H6:H7"/>
    <mergeCell ref="F11:G11"/>
    <mergeCell ref="F12:G12"/>
    <mergeCell ref="F33:G33"/>
    <mergeCell ref="C6:C7"/>
    <mergeCell ref="D6:D7"/>
    <mergeCell ref="E6:E7"/>
    <mergeCell ref="F6:G6"/>
    <mergeCell ref="F10:G10"/>
    <mergeCell ref="F24:G24"/>
    <mergeCell ref="F27:G27"/>
    <mergeCell ref="B16:I16"/>
    <mergeCell ref="B23:I23"/>
    <mergeCell ref="F13:G13"/>
    <mergeCell ref="F14:G14"/>
    <mergeCell ref="F25:G25"/>
    <mergeCell ref="F26:G26"/>
    <mergeCell ref="F28:G28"/>
    <mergeCell ref="B30:I30"/>
    <mergeCell ref="F31:G31"/>
    <mergeCell ref="F19:G19"/>
    <mergeCell ref="F20:G20"/>
    <mergeCell ref="F21:G21"/>
    <mergeCell ref="F32:G32"/>
    <mergeCell ref="F34:G34"/>
    <mergeCell ref="F35:G35"/>
    <mergeCell ref="B37:I37"/>
    <mergeCell ref="F38:G38"/>
    <mergeCell ref="F39:G39"/>
    <mergeCell ref="F42:G42"/>
    <mergeCell ref="F45:G45"/>
    <mergeCell ref="F48:G48"/>
    <mergeCell ref="B58:I58"/>
    <mergeCell ref="F40:G40"/>
    <mergeCell ref="F41:G41"/>
    <mergeCell ref="F46:G46"/>
    <mergeCell ref="F47:G47"/>
    <mergeCell ref="F49:G49"/>
    <mergeCell ref="B44:I44"/>
    <mergeCell ref="F59:G59"/>
    <mergeCell ref="F61:G61"/>
    <mergeCell ref="F62:G62"/>
    <mergeCell ref="F63:G63"/>
    <mergeCell ref="B51:I51"/>
    <mergeCell ref="F52:G52"/>
    <mergeCell ref="F53:G53"/>
    <mergeCell ref="F55:G55"/>
    <mergeCell ref="F56:G56"/>
    <mergeCell ref="F60:G60"/>
    <mergeCell ref="F54:G54"/>
    <mergeCell ref="F70:G70"/>
    <mergeCell ref="B72:I72"/>
    <mergeCell ref="F73:G73"/>
    <mergeCell ref="F74:G74"/>
    <mergeCell ref="F75:G75"/>
    <mergeCell ref="B65:I65"/>
    <mergeCell ref="F66:G66"/>
    <mergeCell ref="F67:G67"/>
    <mergeCell ref="F68:G68"/>
    <mergeCell ref="F69:G69"/>
    <mergeCell ref="F82:G82"/>
    <mergeCell ref="F83:G83"/>
    <mergeCell ref="F84:G84"/>
    <mergeCell ref="B86:I86"/>
    <mergeCell ref="F87:G87"/>
    <mergeCell ref="F76:G76"/>
    <mergeCell ref="F77:G77"/>
    <mergeCell ref="B79:I79"/>
    <mergeCell ref="F80:G80"/>
    <mergeCell ref="F81:G81"/>
    <mergeCell ref="F94:G94"/>
    <mergeCell ref="F95:G95"/>
    <mergeCell ref="F96:G96"/>
    <mergeCell ref="F97:G97"/>
    <mergeCell ref="F98:G98"/>
    <mergeCell ref="F88:G88"/>
    <mergeCell ref="F89:G89"/>
    <mergeCell ref="F90:G90"/>
    <mergeCell ref="F91:G91"/>
    <mergeCell ref="B93:I93"/>
    <mergeCell ref="F105:G105"/>
    <mergeCell ref="B100:I100"/>
    <mergeCell ref="F101:G101"/>
    <mergeCell ref="F102:G102"/>
    <mergeCell ref="F103:G103"/>
    <mergeCell ref="F104:G104"/>
  </mergeCells>
  <phoneticPr fontId="38" type="noConversion"/>
  <printOptions horizontalCentered="1" verticalCentered="1"/>
  <pageMargins left="0.59055118110236227" right="0.59055118110236227" top="0.74803149606299213" bottom="0.74803149606299213" header="0" footer="0"/>
  <pageSetup fitToHeight="0" orientation="landscape" r:id="rId1"/>
  <headerFooter>
    <oddFooter>&amp;CPágina &amp;P de</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xr:uid="{3EBD7E2A-6507-4075-89C6-F417FE96C555}">
          <x14:formula1>
            <xm:f>'Validaciones SEVRI'!$D$2:$D$125</xm:f>
          </x14:formula1>
          <xm:sqref>B31:B35 B10:B14 B38:B42 B94:B98 B66:B70 B24:B28 B45:B49 B73:B77 B52:B56 B101:B105 B87:B91 B80:B84 B17:B21 B59:B63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025"/>
  <sheetViews>
    <sheetView topLeftCell="E1" zoomScale="110" zoomScaleNormal="110" workbookViewId="0">
      <pane ySplit="1" topLeftCell="A2" activePane="bottomLeft" state="frozen"/>
      <selection pane="bottomLeft" activeCell="H1" sqref="H1:H18"/>
    </sheetView>
  </sheetViews>
  <sheetFormatPr baseColWidth="10" defaultColWidth="14.44140625" defaultRowHeight="15" customHeight="1" x14ac:dyDescent="0.3"/>
  <cols>
    <col min="1" max="1" width="11.44140625" customWidth="1"/>
    <col min="2" max="2" width="20.33203125" customWidth="1"/>
    <col min="3" max="3" width="28.88671875" customWidth="1"/>
    <col min="4" max="4" width="83" customWidth="1"/>
    <col min="5" max="5" width="36.109375" customWidth="1"/>
    <col min="6" max="6" width="16.6640625" customWidth="1"/>
    <col min="7" max="7" width="33.6640625" customWidth="1"/>
    <col min="8" max="8" width="25.44140625" customWidth="1"/>
  </cols>
  <sheetData>
    <row r="1" spans="1:8" ht="15.6" x14ac:dyDescent="0.3">
      <c r="A1" s="48" t="s">
        <v>144</v>
      </c>
      <c r="B1" s="48" t="s">
        <v>145</v>
      </c>
      <c r="C1" s="48" t="s">
        <v>14</v>
      </c>
      <c r="D1" s="48" t="s">
        <v>366</v>
      </c>
      <c r="E1" s="48" t="s">
        <v>146</v>
      </c>
      <c r="F1" s="48" t="s">
        <v>147</v>
      </c>
      <c r="G1" s="48" t="s">
        <v>354</v>
      </c>
      <c r="H1" s="48" t="s">
        <v>148</v>
      </c>
    </row>
    <row r="2" spans="1:8" ht="14.4" x14ac:dyDescent="0.3">
      <c r="A2" s="8" t="s">
        <v>149</v>
      </c>
      <c r="B2" s="8" t="s">
        <v>150</v>
      </c>
      <c r="C2" s="8" t="s">
        <v>151</v>
      </c>
      <c r="D2" s="8" t="s">
        <v>389</v>
      </c>
      <c r="E2" s="8" t="str">
        <f t="shared" ref="E2:E125" si="0">+CONCATENATE(B2," ",C2)</f>
        <v>R001 Tecnologías de Información</v>
      </c>
      <c r="F2" s="8" t="s">
        <v>149</v>
      </c>
      <c r="G2" t="s">
        <v>339</v>
      </c>
      <c r="H2" s="8" t="s">
        <v>151</v>
      </c>
    </row>
    <row r="3" spans="1:8" ht="14.4" x14ac:dyDescent="0.3">
      <c r="A3" s="8" t="s">
        <v>149</v>
      </c>
      <c r="B3" s="8" t="s">
        <v>150</v>
      </c>
      <c r="C3" s="8" t="s">
        <v>151</v>
      </c>
      <c r="D3" s="8" t="s">
        <v>370</v>
      </c>
      <c r="E3" s="8" t="str">
        <f t="shared" si="0"/>
        <v>R001 Tecnologías de Información</v>
      </c>
      <c r="F3" s="8" t="s">
        <v>149</v>
      </c>
      <c r="G3" t="s">
        <v>340</v>
      </c>
      <c r="H3" s="8" t="s">
        <v>153</v>
      </c>
    </row>
    <row r="4" spans="1:8" ht="14.4" x14ac:dyDescent="0.3">
      <c r="A4" s="8" t="s">
        <v>149</v>
      </c>
      <c r="B4" s="8" t="s">
        <v>150</v>
      </c>
      <c r="C4" s="8" t="s">
        <v>151</v>
      </c>
      <c r="D4" s="8" t="s">
        <v>154</v>
      </c>
      <c r="E4" s="8" t="str">
        <f t="shared" si="0"/>
        <v>R001 Tecnologías de Información</v>
      </c>
      <c r="F4" s="8" t="s">
        <v>149</v>
      </c>
      <c r="G4" t="s">
        <v>341</v>
      </c>
      <c r="H4" s="8" t="s">
        <v>155</v>
      </c>
    </row>
    <row r="5" spans="1:8" ht="14.4" x14ac:dyDescent="0.3">
      <c r="A5" s="8" t="s">
        <v>149</v>
      </c>
      <c r="B5" s="8" t="s">
        <v>150</v>
      </c>
      <c r="C5" s="8" t="s">
        <v>151</v>
      </c>
      <c r="D5" s="8" t="s">
        <v>371</v>
      </c>
      <c r="E5" s="8" t="str">
        <f t="shared" si="0"/>
        <v>R001 Tecnologías de Información</v>
      </c>
      <c r="F5" s="8" t="s">
        <v>149</v>
      </c>
      <c r="G5" t="s">
        <v>342</v>
      </c>
      <c r="H5" s="8" t="s">
        <v>157</v>
      </c>
    </row>
    <row r="6" spans="1:8" ht="14.4" x14ac:dyDescent="0.3">
      <c r="A6" s="8" t="s">
        <v>149</v>
      </c>
      <c r="B6" s="8" t="s">
        <v>150</v>
      </c>
      <c r="C6" s="8" t="s">
        <v>151</v>
      </c>
      <c r="D6" s="8" t="s">
        <v>158</v>
      </c>
      <c r="E6" s="8" t="str">
        <f t="shared" si="0"/>
        <v>R001 Tecnologías de Información</v>
      </c>
      <c r="F6" s="8" t="s">
        <v>149</v>
      </c>
      <c r="G6" t="s">
        <v>343</v>
      </c>
      <c r="H6" s="8" t="s">
        <v>159</v>
      </c>
    </row>
    <row r="7" spans="1:8" ht="14.4" x14ac:dyDescent="0.3">
      <c r="A7" s="8" t="s">
        <v>149</v>
      </c>
      <c r="B7" s="8" t="s">
        <v>150</v>
      </c>
      <c r="C7" s="8" t="s">
        <v>151</v>
      </c>
      <c r="D7" s="8" t="s">
        <v>388</v>
      </c>
      <c r="E7" s="8" t="str">
        <f t="shared" ref="E7:E8" si="1">+CONCATENATE(B7," ",C7)</f>
        <v>R001 Tecnologías de Información</v>
      </c>
      <c r="F7" s="8" t="s">
        <v>149</v>
      </c>
      <c r="G7" t="s">
        <v>344</v>
      </c>
      <c r="H7" s="8" t="s">
        <v>161</v>
      </c>
    </row>
    <row r="8" spans="1:8" s="179" customFormat="1" ht="14.4" x14ac:dyDescent="0.3">
      <c r="A8" s="8" t="s">
        <v>149</v>
      </c>
      <c r="B8" s="8" t="s">
        <v>150</v>
      </c>
      <c r="C8" s="8" t="s">
        <v>151</v>
      </c>
      <c r="D8" s="8" t="s">
        <v>703</v>
      </c>
      <c r="E8" s="8" t="str">
        <f t="shared" si="1"/>
        <v>R001 Tecnologías de Información</v>
      </c>
      <c r="F8" s="8" t="s">
        <v>149</v>
      </c>
      <c r="G8" s="179" t="s">
        <v>345</v>
      </c>
      <c r="H8" s="8" t="s">
        <v>163</v>
      </c>
    </row>
    <row r="9" spans="1:8" ht="14.4" x14ac:dyDescent="0.3">
      <c r="A9" s="8" t="s">
        <v>149</v>
      </c>
      <c r="B9" s="8" t="s">
        <v>150</v>
      </c>
      <c r="C9" s="8" t="s">
        <v>151</v>
      </c>
      <c r="D9" s="8" t="s">
        <v>387</v>
      </c>
      <c r="E9" s="8" t="str">
        <f t="shared" si="0"/>
        <v>R001 Tecnologías de Información</v>
      </c>
      <c r="F9" s="8" t="s">
        <v>149</v>
      </c>
      <c r="G9" t="s">
        <v>345</v>
      </c>
      <c r="H9" s="8" t="s">
        <v>163</v>
      </c>
    </row>
    <row r="10" spans="1:8" s="179" customFormat="1" ht="28.8" x14ac:dyDescent="0.3">
      <c r="A10" s="8" t="s">
        <v>149</v>
      </c>
      <c r="B10" s="8" t="s">
        <v>150</v>
      </c>
      <c r="C10" s="8" t="s">
        <v>151</v>
      </c>
      <c r="D10" s="184" t="s">
        <v>706</v>
      </c>
      <c r="E10" s="8" t="str">
        <f t="shared" si="0"/>
        <v>R001 Tecnologías de Información</v>
      </c>
      <c r="F10" s="8" t="s">
        <v>149</v>
      </c>
      <c r="G10" s="179" t="s">
        <v>345</v>
      </c>
      <c r="H10" s="8" t="s">
        <v>163</v>
      </c>
    </row>
    <row r="11" spans="1:8" ht="14.4" x14ac:dyDescent="0.3">
      <c r="A11" s="8" t="s">
        <v>149</v>
      </c>
      <c r="B11" s="8" t="s">
        <v>152</v>
      </c>
      <c r="C11" s="8" t="s">
        <v>153</v>
      </c>
      <c r="D11" s="8" t="s">
        <v>397</v>
      </c>
      <c r="E11" s="8" t="str">
        <f>+CONCATENATE(B11," ",C11)</f>
        <v>R002 Presupuestario</v>
      </c>
      <c r="F11" s="8" t="s">
        <v>149</v>
      </c>
      <c r="G11" t="s">
        <v>346</v>
      </c>
      <c r="H11" s="8" t="s">
        <v>144</v>
      </c>
    </row>
    <row r="12" spans="1:8" ht="14.4" x14ac:dyDescent="0.3">
      <c r="A12" s="8" t="s">
        <v>149</v>
      </c>
      <c r="B12" s="8" t="s">
        <v>152</v>
      </c>
      <c r="C12" s="8" t="s">
        <v>153</v>
      </c>
      <c r="D12" s="8" t="s">
        <v>377</v>
      </c>
      <c r="E12" s="8" t="str">
        <f t="shared" ref="E12:E13" si="2">+CONCATENATE(B12," ",C12)</f>
        <v>R002 Presupuestario</v>
      </c>
      <c r="F12" s="8" t="s">
        <v>165</v>
      </c>
      <c r="G12" t="s">
        <v>347</v>
      </c>
      <c r="H12" s="8" t="s">
        <v>167</v>
      </c>
    </row>
    <row r="13" spans="1:8" ht="14.4" x14ac:dyDescent="0.3">
      <c r="A13" s="8" t="s">
        <v>149</v>
      </c>
      <c r="B13" s="8" t="s">
        <v>152</v>
      </c>
      <c r="C13" s="8" t="s">
        <v>153</v>
      </c>
      <c r="D13" s="8" t="s">
        <v>398</v>
      </c>
      <c r="E13" s="8" t="str">
        <f t="shared" si="2"/>
        <v>R002 Presupuestario</v>
      </c>
      <c r="F13" s="8" t="s">
        <v>165</v>
      </c>
      <c r="G13" t="s">
        <v>348</v>
      </c>
      <c r="H13" s="8" t="s">
        <v>170</v>
      </c>
    </row>
    <row r="14" spans="1:8" ht="14.4" x14ac:dyDescent="0.3">
      <c r="A14" s="8" t="s">
        <v>149</v>
      </c>
      <c r="B14" s="8" t="s">
        <v>152</v>
      </c>
      <c r="C14" s="8" t="s">
        <v>153</v>
      </c>
      <c r="D14" s="8" t="s">
        <v>378</v>
      </c>
      <c r="E14" s="8" t="str">
        <f t="shared" si="0"/>
        <v>R002 Presupuestario</v>
      </c>
      <c r="F14" s="8" t="s">
        <v>165</v>
      </c>
      <c r="G14" t="s">
        <v>349</v>
      </c>
      <c r="H14" s="8" t="s">
        <v>173</v>
      </c>
    </row>
    <row r="15" spans="1:8" ht="14.4" x14ac:dyDescent="0.3">
      <c r="A15" s="8" t="s">
        <v>149</v>
      </c>
      <c r="B15" s="8" t="s">
        <v>17</v>
      </c>
      <c r="C15" s="8" t="s">
        <v>155</v>
      </c>
      <c r="D15" s="8" t="s">
        <v>372</v>
      </c>
      <c r="E15" s="8" t="str">
        <f t="shared" si="0"/>
        <v>R003 Operativo</v>
      </c>
      <c r="F15" s="8" t="s">
        <v>165</v>
      </c>
      <c r="G15" t="s">
        <v>350</v>
      </c>
      <c r="H15" s="8" t="s">
        <v>176</v>
      </c>
    </row>
    <row r="16" spans="1:8" ht="14.4" x14ac:dyDescent="0.3">
      <c r="A16" s="8" t="s">
        <v>149</v>
      </c>
      <c r="B16" s="8" t="s">
        <v>17</v>
      </c>
      <c r="C16" s="8" t="s">
        <v>155</v>
      </c>
      <c r="D16" s="8" t="s">
        <v>402</v>
      </c>
      <c r="E16" s="8" t="str">
        <f t="shared" ref="E16" si="3">+CONCATENATE(B16," ",C16)</f>
        <v>R003 Operativo</v>
      </c>
      <c r="F16" s="8" t="s">
        <v>165</v>
      </c>
      <c r="G16" t="s">
        <v>351</v>
      </c>
      <c r="H16" s="8" t="s">
        <v>178</v>
      </c>
    </row>
    <row r="17" spans="1:8" ht="14.4" x14ac:dyDescent="0.3">
      <c r="A17" s="8" t="s">
        <v>149</v>
      </c>
      <c r="B17" s="8" t="s">
        <v>17</v>
      </c>
      <c r="C17" s="8" t="s">
        <v>155</v>
      </c>
      <c r="D17" s="8" t="s">
        <v>168</v>
      </c>
      <c r="E17" s="8" t="str">
        <f t="shared" si="0"/>
        <v>R003 Operativo</v>
      </c>
      <c r="F17" s="8" t="s">
        <v>165</v>
      </c>
      <c r="G17" t="s">
        <v>352</v>
      </c>
      <c r="H17" s="8" t="s">
        <v>161</v>
      </c>
    </row>
    <row r="18" spans="1:8" ht="14.4" x14ac:dyDescent="0.3">
      <c r="A18" s="8" t="s">
        <v>149</v>
      </c>
      <c r="B18" s="8" t="s">
        <v>17</v>
      </c>
      <c r="C18" s="8" t="s">
        <v>155</v>
      </c>
      <c r="D18" s="8" t="s">
        <v>171</v>
      </c>
      <c r="E18" s="8" t="str">
        <f t="shared" si="0"/>
        <v>R003 Operativo</v>
      </c>
      <c r="F18" s="8" t="s">
        <v>165</v>
      </c>
      <c r="G18" t="s">
        <v>353</v>
      </c>
      <c r="H18" s="8" t="s">
        <v>183</v>
      </c>
    </row>
    <row r="19" spans="1:8" s="138" customFormat="1" ht="14.4" x14ac:dyDescent="0.3">
      <c r="A19" s="8" t="s">
        <v>149</v>
      </c>
      <c r="B19" s="8" t="s">
        <v>17</v>
      </c>
      <c r="C19" s="8" t="s">
        <v>155</v>
      </c>
      <c r="D19" s="8" t="s">
        <v>174</v>
      </c>
      <c r="E19" s="8" t="str">
        <f t="shared" si="0"/>
        <v>R003 Operativo</v>
      </c>
    </row>
    <row r="20" spans="1:8" ht="14.4" x14ac:dyDescent="0.3">
      <c r="A20" s="8" t="s">
        <v>149</v>
      </c>
      <c r="B20" s="8" t="s">
        <v>17</v>
      </c>
      <c r="C20" s="8" t="s">
        <v>155</v>
      </c>
      <c r="D20" s="8" t="s">
        <v>384</v>
      </c>
      <c r="E20" s="8" t="str">
        <f t="shared" si="0"/>
        <v>R003 Operativo</v>
      </c>
    </row>
    <row r="21" spans="1:8" ht="14.4" x14ac:dyDescent="0.3">
      <c r="A21" s="8" t="s">
        <v>149</v>
      </c>
      <c r="B21" s="8" t="s">
        <v>17</v>
      </c>
      <c r="C21" s="8" t="s">
        <v>155</v>
      </c>
      <c r="D21" s="8" t="s">
        <v>179</v>
      </c>
      <c r="E21" s="8" t="str">
        <f t="shared" si="0"/>
        <v>R003 Operativo</v>
      </c>
    </row>
    <row r="22" spans="1:8" s="138" customFormat="1" ht="14.4" x14ac:dyDescent="0.3">
      <c r="A22" s="8" t="s">
        <v>149</v>
      </c>
      <c r="B22" s="8" t="s">
        <v>17</v>
      </c>
      <c r="C22" s="8" t="s">
        <v>155</v>
      </c>
      <c r="D22" s="8" t="s">
        <v>385</v>
      </c>
      <c r="E22" s="8" t="str">
        <f t="shared" ref="E22" si="4">+CONCATENATE(B22," ",C22)</f>
        <v>R003 Operativo</v>
      </c>
    </row>
    <row r="23" spans="1:8" ht="14.4" x14ac:dyDescent="0.3">
      <c r="A23" s="8" t="s">
        <v>149</v>
      </c>
      <c r="B23" s="8" t="s">
        <v>17</v>
      </c>
      <c r="C23" s="8" t="s">
        <v>155</v>
      </c>
      <c r="D23" s="8" t="s">
        <v>181</v>
      </c>
      <c r="E23" s="8" t="str">
        <f t="shared" si="0"/>
        <v>R003 Operativo</v>
      </c>
    </row>
    <row r="24" spans="1:8" s="138" customFormat="1" ht="14.4" x14ac:dyDescent="0.3">
      <c r="A24" s="8" t="s">
        <v>149</v>
      </c>
      <c r="B24" s="8" t="s">
        <v>17</v>
      </c>
      <c r="C24" s="8" t="s">
        <v>155</v>
      </c>
      <c r="D24" s="8" t="s">
        <v>184</v>
      </c>
      <c r="E24" s="8" t="str">
        <f t="shared" si="0"/>
        <v>R003 Operativo</v>
      </c>
    </row>
    <row r="25" spans="1:8" ht="14.4" x14ac:dyDescent="0.3">
      <c r="A25" s="8" t="s">
        <v>149</v>
      </c>
      <c r="B25" s="8" t="s">
        <v>17</v>
      </c>
      <c r="C25" s="8" t="s">
        <v>155</v>
      </c>
      <c r="D25" s="8" t="s">
        <v>185</v>
      </c>
      <c r="E25" s="8" t="str">
        <f t="shared" si="0"/>
        <v>R003 Operativo</v>
      </c>
    </row>
    <row r="26" spans="1:8" ht="15.75" customHeight="1" x14ac:dyDescent="0.3">
      <c r="A26" s="8" t="s">
        <v>149</v>
      </c>
      <c r="B26" s="8" t="s">
        <v>17</v>
      </c>
      <c r="C26" s="8" t="s">
        <v>155</v>
      </c>
      <c r="D26" s="8" t="s">
        <v>375</v>
      </c>
      <c r="E26" s="8" t="str">
        <f t="shared" ref="E26" si="5">+CONCATENATE(B26," ",C26)</f>
        <v>R003 Operativo</v>
      </c>
    </row>
    <row r="27" spans="1:8" ht="15.75" customHeight="1" x14ac:dyDescent="0.3">
      <c r="A27" s="8" t="s">
        <v>149</v>
      </c>
      <c r="B27" s="8" t="s">
        <v>17</v>
      </c>
      <c r="C27" s="8" t="s">
        <v>155</v>
      </c>
      <c r="D27" s="8" t="s">
        <v>382</v>
      </c>
      <c r="E27" s="8" t="str">
        <f t="shared" si="0"/>
        <v>R003 Operativo</v>
      </c>
    </row>
    <row r="28" spans="1:8" ht="15.75" customHeight="1" x14ac:dyDescent="0.3">
      <c r="A28" s="8" t="s">
        <v>149</v>
      </c>
      <c r="B28" s="8" t="s">
        <v>17</v>
      </c>
      <c r="C28" s="8" t="s">
        <v>155</v>
      </c>
      <c r="D28" s="8" t="s">
        <v>383</v>
      </c>
      <c r="E28" s="8" t="str">
        <f t="shared" ref="E28:E29" si="6">+CONCATENATE(B28," ",C28)</f>
        <v>R003 Operativo</v>
      </c>
    </row>
    <row r="29" spans="1:8" ht="15.75" customHeight="1" x14ac:dyDescent="0.3">
      <c r="A29" s="8" t="s">
        <v>149</v>
      </c>
      <c r="B29" s="8" t="s">
        <v>17</v>
      </c>
      <c r="C29" s="8" t="s">
        <v>155</v>
      </c>
      <c r="D29" s="8" t="s">
        <v>404</v>
      </c>
      <c r="E29" s="8" t="str">
        <f t="shared" si="6"/>
        <v>R003 Operativo</v>
      </c>
    </row>
    <row r="30" spans="1:8" ht="15.75" customHeight="1" x14ac:dyDescent="0.3">
      <c r="A30" s="8" t="s">
        <v>149</v>
      </c>
      <c r="B30" s="8" t="s">
        <v>17</v>
      </c>
      <c r="C30" s="8" t="s">
        <v>155</v>
      </c>
      <c r="D30" s="8" t="s">
        <v>186</v>
      </c>
      <c r="E30" s="8" t="str">
        <f t="shared" si="0"/>
        <v>R003 Operativo</v>
      </c>
    </row>
    <row r="31" spans="1:8" ht="15.75" customHeight="1" x14ac:dyDescent="0.3">
      <c r="A31" s="8" t="s">
        <v>149</v>
      </c>
      <c r="B31" s="8" t="s">
        <v>17</v>
      </c>
      <c r="C31" s="8" t="s">
        <v>155</v>
      </c>
      <c r="D31" s="8" t="s">
        <v>373</v>
      </c>
      <c r="E31" s="8" t="str">
        <f t="shared" si="0"/>
        <v>R003 Operativo</v>
      </c>
    </row>
    <row r="32" spans="1:8" s="179" customFormat="1" ht="15.75" customHeight="1" x14ac:dyDescent="0.3">
      <c r="A32" s="8" t="s">
        <v>149</v>
      </c>
      <c r="B32" s="8" t="s">
        <v>17</v>
      </c>
      <c r="C32" s="8" t="s">
        <v>155</v>
      </c>
      <c r="D32" s="8" t="s">
        <v>683</v>
      </c>
      <c r="E32" s="8" t="str">
        <f t="shared" ref="E32" si="7">+CONCATENATE(B32," ",C32)</f>
        <v>R003 Operativo</v>
      </c>
    </row>
    <row r="33" spans="1:5" s="179" customFormat="1" ht="15.75" customHeight="1" x14ac:dyDescent="0.3">
      <c r="A33" s="8" t="s">
        <v>149</v>
      </c>
      <c r="B33" s="8" t="s">
        <v>17</v>
      </c>
      <c r="C33" s="8" t="s">
        <v>155</v>
      </c>
      <c r="D33" s="8" t="s">
        <v>688</v>
      </c>
      <c r="E33" s="8" t="str">
        <f t="shared" si="0"/>
        <v>R003 Operativo</v>
      </c>
    </row>
    <row r="34" spans="1:5" s="179" customFormat="1" ht="15.75" customHeight="1" x14ac:dyDescent="0.3">
      <c r="A34" s="8" t="s">
        <v>149</v>
      </c>
      <c r="B34" s="8" t="s">
        <v>17</v>
      </c>
      <c r="C34" s="8" t="s">
        <v>155</v>
      </c>
      <c r="D34" s="8" t="s">
        <v>689</v>
      </c>
      <c r="E34" s="8" t="str">
        <f t="shared" si="0"/>
        <v>R003 Operativo</v>
      </c>
    </row>
    <row r="35" spans="1:5" ht="15.75" customHeight="1" x14ac:dyDescent="0.3">
      <c r="A35" s="8" t="s">
        <v>149</v>
      </c>
      <c r="B35" s="8" t="s">
        <v>17</v>
      </c>
      <c r="C35" s="8" t="s">
        <v>155</v>
      </c>
      <c r="D35" s="8" t="s">
        <v>374</v>
      </c>
      <c r="E35" s="8" t="str">
        <f t="shared" si="0"/>
        <v>R003 Operativo</v>
      </c>
    </row>
    <row r="36" spans="1:5" s="179" customFormat="1" ht="15.75" customHeight="1" x14ac:dyDescent="0.3">
      <c r="A36" s="8" t="s">
        <v>149</v>
      </c>
      <c r="B36" s="8" t="s">
        <v>17</v>
      </c>
      <c r="C36" s="8" t="s">
        <v>155</v>
      </c>
      <c r="D36" s="8" t="s">
        <v>722</v>
      </c>
      <c r="E36" s="8" t="str">
        <f t="shared" si="0"/>
        <v>R003 Operativo</v>
      </c>
    </row>
    <row r="37" spans="1:5" s="179" customFormat="1" ht="15.75" customHeight="1" x14ac:dyDescent="0.3">
      <c r="A37" s="8" t="s">
        <v>149</v>
      </c>
      <c r="B37" s="8" t="s">
        <v>156</v>
      </c>
      <c r="C37" s="8" t="s">
        <v>157</v>
      </c>
      <c r="D37" s="8" t="s">
        <v>687</v>
      </c>
      <c r="E37" s="8" t="str">
        <f t="shared" ref="E37" si="8">+CONCATENATE(B37," ",C37)</f>
        <v>R004 Insumos</v>
      </c>
    </row>
    <row r="38" spans="1:5" ht="15.75" customHeight="1" x14ac:dyDescent="0.3">
      <c r="A38" s="8" t="s">
        <v>149</v>
      </c>
      <c r="B38" s="8" t="s">
        <v>156</v>
      </c>
      <c r="C38" s="8" t="s">
        <v>157</v>
      </c>
      <c r="D38" s="8" t="s">
        <v>187</v>
      </c>
      <c r="E38" s="8" t="str">
        <f t="shared" si="0"/>
        <v>R004 Insumos</v>
      </c>
    </row>
    <row r="39" spans="1:5" ht="15.75" customHeight="1" x14ac:dyDescent="0.3">
      <c r="A39" s="8" t="s">
        <v>149</v>
      </c>
      <c r="B39" s="8" t="s">
        <v>156</v>
      </c>
      <c r="C39" s="8" t="s">
        <v>157</v>
      </c>
      <c r="D39" s="8" t="s">
        <v>403</v>
      </c>
      <c r="E39" s="8" t="str">
        <f t="shared" si="0"/>
        <v>R004 Insumos</v>
      </c>
    </row>
    <row r="40" spans="1:5" ht="16.8" customHeight="1" x14ac:dyDescent="0.3">
      <c r="A40" s="8" t="s">
        <v>149</v>
      </c>
      <c r="B40" s="8" t="s">
        <v>156</v>
      </c>
      <c r="C40" s="8" t="s">
        <v>157</v>
      </c>
      <c r="D40" s="8" t="s">
        <v>188</v>
      </c>
      <c r="E40" s="8" t="str">
        <f t="shared" si="0"/>
        <v>R004 Insumos</v>
      </c>
    </row>
    <row r="41" spans="1:5" ht="15.75" customHeight="1" x14ac:dyDescent="0.3">
      <c r="A41" s="8" t="s">
        <v>149</v>
      </c>
      <c r="B41" s="8" t="s">
        <v>156</v>
      </c>
      <c r="C41" s="8" t="s">
        <v>157</v>
      </c>
      <c r="D41" s="8" t="s">
        <v>189</v>
      </c>
      <c r="E41" s="8" t="str">
        <f t="shared" si="0"/>
        <v>R004 Insumos</v>
      </c>
    </row>
    <row r="42" spans="1:5" ht="15.75" customHeight="1" x14ac:dyDescent="0.3">
      <c r="A42" s="8" t="s">
        <v>149</v>
      </c>
      <c r="B42" s="8" t="s">
        <v>156</v>
      </c>
      <c r="C42" s="8" t="s">
        <v>157</v>
      </c>
      <c r="D42" s="8" t="s">
        <v>190</v>
      </c>
      <c r="E42" s="8" t="str">
        <f t="shared" si="0"/>
        <v>R004 Insumos</v>
      </c>
    </row>
    <row r="43" spans="1:5" ht="15.75" customHeight="1" x14ac:dyDescent="0.3">
      <c r="A43" s="8" t="s">
        <v>149</v>
      </c>
      <c r="B43" s="8" t="s">
        <v>156</v>
      </c>
      <c r="C43" s="8" t="s">
        <v>157</v>
      </c>
      <c r="D43" s="8" t="s">
        <v>191</v>
      </c>
      <c r="E43" s="8" t="str">
        <f t="shared" si="0"/>
        <v>R004 Insumos</v>
      </c>
    </row>
    <row r="44" spans="1:5" ht="15.75" customHeight="1" x14ac:dyDescent="0.3">
      <c r="A44" s="8" t="s">
        <v>149</v>
      </c>
      <c r="B44" s="8" t="s">
        <v>156</v>
      </c>
      <c r="C44" s="8" t="s">
        <v>157</v>
      </c>
      <c r="D44" s="8" t="s">
        <v>192</v>
      </c>
      <c r="E44" s="8" t="str">
        <f t="shared" si="0"/>
        <v>R004 Insumos</v>
      </c>
    </row>
    <row r="45" spans="1:5" s="138" customFormat="1" ht="15" customHeight="1" x14ac:dyDescent="0.3">
      <c r="A45" s="8" t="s">
        <v>149</v>
      </c>
      <c r="B45" s="8" t="s">
        <v>156</v>
      </c>
      <c r="C45" s="8" t="s">
        <v>157</v>
      </c>
      <c r="D45" s="139" t="s">
        <v>193</v>
      </c>
      <c r="E45" s="8" t="str">
        <f t="shared" si="0"/>
        <v>R004 Insumos</v>
      </c>
    </row>
    <row r="46" spans="1:5" s="138" customFormat="1" ht="15" customHeight="1" x14ac:dyDescent="0.3">
      <c r="A46" s="8" t="s">
        <v>149</v>
      </c>
      <c r="B46" s="8" t="s">
        <v>16</v>
      </c>
      <c r="C46" s="8" t="s">
        <v>159</v>
      </c>
      <c r="D46" s="8" t="s">
        <v>194</v>
      </c>
      <c r="E46" s="8" t="str">
        <f t="shared" si="0"/>
        <v>R005 Estratégico</v>
      </c>
    </row>
    <row r="47" spans="1:5" ht="15" customHeight="1" x14ac:dyDescent="0.3">
      <c r="A47" s="8" t="s">
        <v>149</v>
      </c>
      <c r="B47" s="8" t="s">
        <v>16</v>
      </c>
      <c r="C47" s="8" t="s">
        <v>159</v>
      </c>
      <c r="D47" s="8" t="s">
        <v>195</v>
      </c>
      <c r="E47" s="8" t="str">
        <f t="shared" si="0"/>
        <v>R005 Estratégico</v>
      </c>
    </row>
    <row r="48" spans="1:5" ht="15.75" customHeight="1" x14ac:dyDescent="0.3">
      <c r="A48" s="8" t="s">
        <v>149</v>
      </c>
      <c r="B48" s="8" t="s">
        <v>16</v>
      </c>
      <c r="C48" s="8" t="s">
        <v>159</v>
      </c>
      <c r="D48" s="8" t="s">
        <v>196</v>
      </c>
      <c r="E48" s="8" t="str">
        <f t="shared" si="0"/>
        <v>R005 Estratégico</v>
      </c>
    </row>
    <row r="49" spans="1:5" ht="15.75" customHeight="1" x14ac:dyDescent="0.3">
      <c r="A49" s="8" t="s">
        <v>149</v>
      </c>
      <c r="B49" s="8" t="s">
        <v>16</v>
      </c>
      <c r="C49" s="8" t="s">
        <v>159</v>
      </c>
      <c r="D49" s="8" t="s">
        <v>379</v>
      </c>
      <c r="E49" s="8" t="str">
        <f t="shared" ref="E49" si="9">+CONCATENATE(B49," ",C49)</f>
        <v>R005 Estratégico</v>
      </c>
    </row>
    <row r="50" spans="1:5" ht="15.75" customHeight="1" x14ac:dyDescent="0.3">
      <c r="A50" s="8" t="s">
        <v>149</v>
      </c>
      <c r="B50" s="8" t="s">
        <v>16</v>
      </c>
      <c r="C50" s="8" t="s">
        <v>159</v>
      </c>
      <c r="D50" s="8" t="s">
        <v>197</v>
      </c>
      <c r="E50" s="8" t="str">
        <f t="shared" si="0"/>
        <v>R005 Estratégico</v>
      </c>
    </row>
    <row r="51" spans="1:5" ht="15.75" customHeight="1" x14ac:dyDescent="0.3">
      <c r="A51" s="8" t="s">
        <v>149</v>
      </c>
      <c r="B51" s="8" t="s">
        <v>16</v>
      </c>
      <c r="C51" s="8" t="s">
        <v>159</v>
      </c>
      <c r="D51" s="8" t="s">
        <v>198</v>
      </c>
      <c r="E51" s="8" t="str">
        <f t="shared" si="0"/>
        <v>R005 Estratégico</v>
      </c>
    </row>
    <row r="52" spans="1:5" ht="15.75" customHeight="1" x14ac:dyDescent="0.3">
      <c r="A52" s="8" t="s">
        <v>149</v>
      </c>
      <c r="B52" s="8" t="s">
        <v>16</v>
      </c>
      <c r="C52" s="8" t="s">
        <v>159</v>
      </c>
      <c r="D52" s="8" t="s">
        <v>199</v>
      </c>
      <c r="E52" s="8" t="str">
        <f t="shared" si="0"/>
        <v>R005 Estratégico</v>
      </c>
    </row>
    <row r="53" spans="1:5" ht="15.75" customHeight="1" x14ac:dyDescent="0.3">
      <c r="A53" s="8" t="s">
        <v>149</v>
      </c>
      <c r="B53" s="8" t="s">
        <v>16</v>
      </c>
      <c r="C53" s="8" t="s">
        <v>159</v>
      </c>
      <c r="D53" s="8" t="s">
        <v>200</v>
      </c>
      <c r="E53" s="8" t="str">
        <f t="shared" si="0"/>
        <v>R005 Estratégico</v>
      </c>
    </row>
    <row r="54" spans="1:5" ht="15.75" customHeight="1" x14ac:dyDescent="0.3">
      <c r="A54" s="8" t="s">
        <v>149</v>
      </c>
      <c r="B54" s="8" t="s">
        <v>16</v>
      </c>
      <c r="C54" s="8" t="s">
        <v>159</v>
      </c>
      <c r="D54" s="8" t="s">
        <v>201</v>
      </c>
      <c r="E54" s="8" t="str">
        <f t="shared" si="0"/>
        <v>R005 Estratégico</v>
      </c>
    </row>
    <row r="55" spans="1:5" s="138" customFormat="1" ht="15.75" customHeight="1" x14ac:dyDescent="0.3">
      <c r="A55" s="8" t="s">
        <v>149</v>
      </c>
      <c r="B55" s="8" t="s">
        <v>160</v>
      </c>
      <c r="C55" s="8" t="s">
        <v>161</v>
      </c>
      <c r="D55" s="8" t="s">
        <v>202</v>
      </c>
      <c r="E55" s="8" t="str">
        <f t="shared" si="0"/>
        <v>R006 Información</v>
      </c>
    </row>
    <row r="56" spans="1:5" ht="15.75" customHeight="1" x14ac:dyDescent="0.3">
      <c r="A56" s="8" t="s">
        <v>149</v>
      </c>
      <c r="B56" s="8" t="s">
        <v>160</v>
      </c>
      <c r="C56" s="8" t="s">
        <v>161</v>
      </c>
      <c r="D56" s="8" t="s">
        <v>203</v>
      </c>
      <c r="E56" s="8" t="str">
        <f t="shared" si="0"/>
        <v>R006 Información</v>
      </c>
    </row>
    <row r="57" spans="1:5" ht="15.75" customHeight="1" x14ac:dyDescent="0.3">
      <c r="A57" s="8" t="s">
        <v>149</v>
      </c>
      <c r="B57" s="8" t="s">
        <v>160</v>
      </c>
      <c r="C57" s="8" t="s">
        <v>161</v>
      </c>
      <c r="D57" s="8" t="s">
        <v>204</v>
      </c>
      <c r="E57" s="8" t="str">
        <f t="shared" si="0"/>
        <v>R006 Información</v>
      </c>
    </row>
    <row r="58" spans="1:5" s="138" customFormat="1" ht="15.75" customHeight="1" x14ac:dyDescent="0.3">
      <c r="A58" s="8" t="s">
        <v>149</v>
      </c>
      <c r="B58" s="8" t="s">
        <v>160</v>
      </c>
      <c r="C58" s="8" t="s">
        <v>161</v>
      </c>
      <c r="D58" s="8" t="s">
        <v>205</v>
      </c>
      <c r="E58" s="8" t="str">
        <f t="shared" si="0"/>
        <v>R006 Información</v>
      </c>
    </row>
    <row r="59" spans="1:5" s="138" customFormat="1" ht="15.75" customHeight="1" x14ac:dyDescent="0.3">
      <c r="A59" s="8" t="s">
        <v>149</v>
      </c>
      <c r="B59" s="8" t="s">
        <v>162</v>
      </c>
      <c r="C59" s="8" t="s">
        <v>163</v>
      </c>
      <c r="D59" s="8" t="s">
        <v>381</v>
      </c>
      <c r="E59" s="8" t="str">
        <f t="shared" ref="E59" si="10">+CONCATENATE(B59," ",C59)</f>
        <v>R007 Recurso Humano</v>
      </c>
    </row>
    <row r="60" spans="1:5" ht="15.75" customHeight="1" x14ac:dyDescent="0.3">
      <c r="A60" s="8" t="s">
        <v>149</v>
      </c>
      <c r="B60" s="8" t="s">
        <v>162</v>
      </c>
      <c r="C60" s="8" t="s">
        <v>163</v>
      </c>
      <c r="D60" s="8" t="s">
        <v>206</v>
      </c>
      <c r="E60" s="8" t="str">
        <f t="shared" si="0"/>
        <v>R007 Recurso Humano</v>
      </c>
    </row>
    <row r="61" spans="1:5" s="138" customFormat="1" ht="15.75" customHeight="1" x14ac:dyDescent="0.3">
      <c r="A61" s="8" t="s">
        <v>149</v>
      </c>
      <c r="B61" s="8" t="s">
        <v>162</v>
      </c>
      <c r="C61" s="8" t="s">
        <v>163</v>
      </c>
      <c r="D61" s="8" t="s">
        <v>390</v>
      </c>
      <c r="E61" s="8" t="str">
        <f t="shared" ref="E61:E62" si="11">+CONCATENATE(B61," ",C61)</f>
        <v>R007 Recurso Humano</v>
      </c>
    </row>
    <row r="62" spans="1:5" ht="15.75" customHeight="1" x14ac:dyDescent="0.3">
      <c r="A62" s="8" t="s">
        <v>149</v>
      </c>
      <c r="B62" s="8" t="s">
        <v>162</v>
      </c>
      <c r="C62" s="8" t="s">
        <v>163</v>
      </c>
      <c r="D62" s="8" t="s">
        <v>392</v>
      </c>
      <c r="E62" s="8" t="str">
        <f t="shared" si="11"/>
        <v>R007 Recurso Humano</v>
      </c>
    </row>
    <row r="63" spans="1:5" s="138" customFormat="1" ht="15.75" customHeight="1" x14ac:dyDescent="0.3">
      <c r="A63" s="8" t="s">
        <v>149</v>
      </c>
      <c r="B63" s="8" t="s">
        <v>162</v>
      </c>
      <c r="C63" s="8" t="s">
        <v>163</v>
      </c>
      <c r="D63" s="8" t="s">
        <v>393</v>
      </c>
      <c r="E63" s="8" t="str">
        <f t="shared" si="0"/>
        <v>R007 Recurso Humano</v>
      </c>
    </row>
    <row r="64" spans="1:5" ht="15.75" customHeight="1" x14ac:dyDescent="0.3">
      <c r="A64" s="8" t="s">
        <v>149</v>
      </c>
      <c r="B64" s="8" t="s">
        <v>162</v>
      </c>
      <c r="C64" s="8" t="s">
        <v>163</v>
      </c>
      <c r="D64" s="8" t="s">
        <v>207</v>
      </c>
      <c r="E64" s="8" t="str">
        <f t="shared" si="0"/>
        <v>R007 Recurso Humano</v>
      </c>
    </row>
    <row r="65" spans="1:5" ht="15.75" customHeight="1" x14ac:dyDescent="0.3">
      <c r="A65" s="8" t="s">
        <v>149</v>
      </c>
      <c r="B65" s="8" t="s">
        <v>162</v>
      </c>
      <c r="C65" s="8" t="s">
        <v>163</v>
      </c>
      <c r="D65" s="8" t="s">
        <v>386</v>
      </c>
      <c r="E65" s="8" t="str">
        <f t="shared" ref="E65:E66" si="12">+CONCATENATE(B65," ",C65)</f>
        <v>R007 Recurso Humano</v>
      </c>
    </row>
    <row r="66" spans="1:5" ht="15.75" customHeight="1" x14ac:dyDescent="0.3">
      <c r="A66" s="8" t="s">
        <v>149</v>
      </c>
      <c r="B66" s="8" t="s">
        <v>162</v>
      </c>
      <c r="C66" s="8" t="s">
        <v>163</v>
      </c>
      <c r="D66" s="8" t="s">
        <v>391</v>
      </c>
      <c r="E66" s="8" t="str">
        <f t="shared" si="12"/>
        <v>R007 Recurso Humano</v>
      </c>
    </row>
    <row r="67" spans="1:5" ht="15.75" customHeight="1" x14ac:dyDescent="0.3">
      <c r="A67" s="8" t="s">
        <v>149</v>
      </c>
      <c r="B67" s="8" t="s">
        <v>162</v>
      </c>
      <c r="C67" s="8" t="s">
        <v>163</v>
      </c>
      <c r="D67" s="8" t="s">
        <v>208</v>
      </c>
      <c r="E67" s="8" t="str">
        <f t="shared" si="0"/>
        <v>R007 Recurso Humano</v>
      </c>
    </row>
    <row r="68" spans="1:5" ht="15.75" customHeight="1" x14ac:dyDescent="0.3">
      <c r="A68" s="8" t="s">
        <v>149</v>
      </c>
      <c r="B68" s="8" t="s">
        <v>162</v>
      </c>
      <c r="C68" s="8" t="s">
        <v>163</v>
      </c>
      <c r="D68" s="8" t="s">
        <v>209</v>
      </c>
      <c r="E68" s="8" t="str">
        <f t="shared" si="0"/>
        <v>R007 Recurso Humano</v>
      </c>
    </row>
    <row r="69" spans="1:5" ht="15.75" customHeight="1" x14ac:dyDescent="0.3">
      <c r="A69" s="8" t="s">
        <v>149</v>
      </c>
      <c r="B69" s="8" t="s">
        <v>162</v>
      </c>
      <c r="C69" s="8" t="s">
        <v>163</v>
      </c>
      <c r="D69" s="8" t="s">
        <v>394</v>
      </c>
      <c r="E69" s="8" t="str">
        <f t="shared" si="0"/>
        <v>R007 Recurso Humano</v>
      </c>
    </row>
    <row r="70" spans="1:5" ht="15.75" customHeight="1" x14ac:dyDescent="0.3">
      <c r="A70" s="8" t="s">
        <v>149</v>
      </c>
      <c r="B70" s="8" t="s">
        <v>162</v>
      </c>
      <c r="C70" s="8" t="s">
        <v>163</v>
      </c>
      <c r="D70" s="8" t="s">
        <v>395</v>
      </c>
      <c r="E70" s="8" t="str">
        <f t="shared" si="0"/>
        <v>R007 Recurso Humano</v>
      </c>
    </row>
    <row r="71" spans="1:5" ht="15.75" customHeight="1" x14ac:dyDescent="0.3">
      <c r="A71" s="8" t="s">
        <v>149</v>
      </c>
      <c r="B71" s="8" t="s">
        <v>162</v>
      </c>
      <c r="C71" s="8" t="s">
        <v>163</v>
      </c>
      <c r="D71" s="8" t="s">
        <v>210</v>
      </c>
      <c r="E71" s="8" t="str">
        <f t="shared" si="0"/>
        <v>R007 Recurso Humano</v>
      </c>
    </row>
    <row r="72" spans="1:5" ht="15.75" customHeight="1" x14ac:dyDescent="0.3">
      <c r="A72" s="8" t="s">
        <v>149</v>
      </c>
      <c r="B72" s="8" t="s">
        <v>162</v>
      </c>
      <c r="C72" s="8" t="s">
        <v>163</v>
      </c>
      <c r="D72" s="8" t="s">
        <v>211</v>
      </c>
      <c r="E72" s="8" t="str">
        <f t="shared" si="0"/>
        <v>R007 Recurso Humano</v>
      </c>
    </row>
    <row r="73" spans="1:5" ht="15.75" customHeight="1" x14ac:dyDescent="0.3">
      <c r="A73" s="8" t="s">
        <v>149</v>
      </c>
      <c r="B73" s="8" t="s">
        <v>162</v>
      </c>
      <c r="C73" s="8" t="s">
        <v>163</v>
      </c>
      <c r="D73" s="8" t="s">
        <v>212</v>
      </c>
      <c r="E73" s="8" t="str">
        <f t="shared" si="0"/>
        <v>R007 Recurso Humano</v>
      </c>
    </row>
    <row r="74" spans="1:5" ht="15.75" customHeight="1" x14ac:dyDescent="0.3">
      <c r="A74" s="8" t="s">
        <v>149</v>
      </c>
      <c r="B74" s="8" t="s">
        <v>162</v>
      </c>
      <c r="C74" s="8" t="s">
        <v>163</v>
      </c>
      <c r="D74" s="8" t="s">
        <v>401</v>
      </c>
      <c r="E74" s="8" t="str">
        <f t="shared" si="0"/>
        <v>R007 Recurso Humano</v>
      </c>
    </row>
    <row r="75" spans="1:5" ht="15.75" customHeight="1" x14ac:dyDescent="0.3">
      <c r="A75" s="8" t="s">
        <v>149</v>
      </c>
      <c r="B75" s="8" t="s">
        <v>162</v>
      </c>
      <c r="C75" s="8" t="s">
        <v>163</v>
      </c>
      <c r="D75" s="8" t="s">
        <v>213</v>
      </c>
      <c r="E75" s="8" t="str">
        <f t="shared" si="0"/>
        <v>R007 Recurso Humano</v>
      </c>
    </row>
    <row r="76" spans="1:5" ht="15.75" customHeight="1" x14ac:dyDescent="0.3">
      <c r="A76" s="8" t="s">
        <v>149</v>
      </c>
      <c r="B76" s="8" t="s">
        <v>162</v>
      </c>
      <c r="C76" s="8" t="s">
        <v>163</v>
      </c>
      <c r="D76" s="8" t="s">
        <v>214</v>
      </c>
      <c r="E76" s="8" t="str">
        <f t="shared" si="0"/>
        <v>R007 Recurso Humano</v>
      </c>
    </row>
    <row r="77" spans="1:5" s="179" customFormat="1" ht="15.75" customHeight="1" x14ac:dyDescent="0.3">
      <c r="A77" s="8" t="s">
        <v>149</v>
      </c>
      <c r="B77" s="8" t="s">
        <v>162</v>
      </c>
      <c r="C77" s="8" t="s">
        <v>163</v>
      </c>
      <c r="D77" s="8" t="s">
        <v>721</v>
      </c>
      <c r="E77" s="8" t="str">
        <f t="shared" si="0"/>
        <v>R007 Recurso Humano</v>
      </c>
    </row>
    <row r="78" spans="1:5" ht="15.75" customHeight="1" x14ac:dyDescent="0.3">
      <c r="A78" s="8" t="s">
        <v>149</v>
      </c>
      <c r="B78" s="8" t="s">
        <v>164</v>
      </c>
      <c r="C78" s="8" t="s">
        <v>144</v>
      </c>
      <c r="D78" s="8" t="s">
        <v>215</v>
      </c>
      <c r="E78" s="8" t="str">
        <f t="shared" si="0"/>
        <v>R008 Ambiente</v>
      </c>
    </row>
    <row r="79" spans="1:5" s="162" customFormat="1" ht="15.75" customHeight="1" x14ac:dyDescent="0.3">
      <c r="A79" s="8" t="s">
        <v>149</v>
      </c>
      <c r="B79" s="8" t="s">
        <v>164</v>
      </c>
      <c r="C79" s="8" t="s">
        <v>144</v>
      </c>
      <c r="D79" s="8" t="s">
        <v>673</v>
      </c>
      <c r="E79" s="8" t="str">
        <f t="shared" ref="E79" si="13">+CONCATENATE(B79," ",C79)</f>
        <v>R008 Ambiente</v>
      </c>
    </row>
    <row r="80" spans="1:5" ht="15.75" customHeight="1" x14ac:dyDescent="0.3">
      <c r="A80" s="8" t="s">
        <v>149</v>
      </c>
      <c r="B80" s="8" t="s">
        <v>164</v>
      </c>
      <c r="C80" s="8" t="s">
        <v>144</v>
      </c>
      <c r="D80" s="8" t="s">
        <v>216</v>
      </c>
      <c r="E80" s="8" t="str">
        <f t="shared" si="0"/>
        <v>R008 Ambiente</v>
      </c>
    </row>
    <row r="81" spans="1:5" ht="15.75" customHeight="1" x14ac:dyDescent="0.3">
      <c r="A81" s="8" t="s">
        <v>149</v>
      </c>
      <c r="B81" s="8" t="s">
        <v>164</v>
      </c>
      <c r="C81" s="8" t="s">
        <v>144</v>
      </c>
      <c r="D81" s="8" t="s">
        <v>217</v>
      </c>
      <c r="E81" s="8" t="str">
        <f t="shared" si="0"/>
        <v>R008 Ambiente</v>
      </c>
    </row>
    <row r="82" spans="1:5" ht="15.75" customHeight="1" x14ac:dyDescent="0.3">
      <c r="A82" s="8" t="s">
        <v>149</v>
      </c>
      <c r="B82" s="8" t="s">
        <v>164</v>
      </c>
      <c r="C82" s="8" t="s">
        <v>144</v>
      </c>
      <c r="D82" s="8" t="s">
        <v>218</v>
      </c>
      <c r="E82" s="8" t="str">
        <f t="shared" si="0"/>
        <v>R008 Ambiente</v>
      </c>
    </row>
    <row r="83" spans="1:5" ht="15.75" customHeight="1" x14ac:dyDescent="0.3">
      <c r="A83" s="8" t="s">
        <v>149</v>
      </c>
      <c r="B83" s="8" t="s">
        <v>164</v>
      </c>
      <c r="C83" s="8" t="s">
        <v>144</v>
      </c>
      <c r="D83" s="8" t="s">
        <v>219</v>
      </c>
      <c r="E83" s="8" t="str">
        <f t="shared" si="0"/>
        <v>R008 Ambiente</v>
      </c>
    </row>
    <row r="84" spans="1:5" s="149" customFormat="1" ht="15.75" customHeight="1" x14ac:dyDescent="0.3">
      <c r="A84" s="8" t="s">
        <v>165</v>
      </c>
      <c r="B84" s="8" t="s">
        <v>166</v>
      </c>
      <c r="C84" s="8" t="s">
        <v>167</v>
      </c>
      <c r="D84" s="8"/>
      <c r="E84" s="8" t="str">
        <f t="shared" ref="E84" si="14">+CONCATENATE(B84," ",C84)</f>
        <v>R009 Políticos</v>
      </c>
    </row>
    <row r="85" spans="1:5" s="149" customFormat="1" ht="15.75" customHeight="1" x14ac:dyDescent="0.3">
      <c r="A85" s="8" t="s">
        <v>165</v>
      </c>
      <c r="B85" s="8" t="s">
        <v>166</v>
      </c>
      <c r="C85" s="8" t="s">
        <v>167</v>
      </c>
      <c r="D85" s="8" t="s">
        <v>411</v>
      </c>
      <c r="E85" s="8" t="str">
        <f>+CONCATENATE(B85," ",C85)</f>
        <v>R009 Políticos</v>
      </c>
    </row>
    <row r="86" spans="1:5" s="149" customFormat="1" ht="15.75" customHeight="1" x14ac:dyDescent="0.3">
      <c r="A86" s="8" t="s">
        <v>165</v>
      </c>
      <c r="B86" s="8" t="s">
        <v>166</v>
      </c>
      <c r="C86" s="8" t="s">
        <v>167</v>
      </c>
      <c r="D86" s="8" t="s">
        <v>412</v>
      </c>
      <c r="E86" s="8" t="str">
        <f t="shared" ref="E86" si="15">+CONCATENATE(B86," ",C86)</f>
        <v>R009 Políticos</v>
      </c>
    </row>
    <row r="87" spans="1:5" s="138" customFormat="1" ht="15.75" customHeight="1" x14ac:dyDescent="0.3">
      <c r="A87" s="8" t="s">
        <v>165</v>
      </c>
      <c r="B87" s="8" t="s">
        <v>166</v>
      </c>
      <c r="C87" s="8" t="s">
        <v>167</v>
      </c>
      <c r="D87" s="8" t="s">
        <v>220</v>
      </c>
      <c r="E87" s="8" t="str">
        <f t="shared" si="0"/>
        <v>R009 Políticos</v>
      </c>
    </row>
    <row r="88" spans="1:5" ht="15.75" customHeight="1" x14ac:dyDescent="0.3">
      <c r="A88" s="8" t="s">
        <v>165</v>
      </c>
      <c r="B88" s="8" t="s">
        <v>166</v>
      </c>
      <c r="C88" s="8" t="s">
        <v>167</v>
      </c>
      <c r="D88" s="8" t="s">
        <v>221</v>
      </c>
      <c r="E88" s="8" t="str">
        <f t="shared" si="0"/>
        <v>R009 Políticos</v>
      </c>
    </row>
    <row r="89" spans="1:5" ht="15.75" customHeight="1" x14ac:dyDescent="0.3">
      <c r="A89" s="8" t="s">
        <v>165</v>
      </c>
      <c r="B89" s="8" t="s">
        <v>166</v>
      </c>
      <c r="C89" s="8" t="s">
        <v>167</v>
      </c>
      <c r="D89" s="8" t="s">
        <v>222</v>
      </c>
      <c r="E89" s="8" t="str">
        <f t="shared" si="0"/>
        <v>R009 Políticos</v>
      </c>
    </row>
    <row r="90" spans="1:5" ht="15.75" customHeight="1" x14ac:dyDescent="0.3">
      <c r="A90" s="8" t="s">
        <v>165</v>
      </c>
      <c r="B90" s="8" t="s">
        <v>166</v>
      </c>
      <c r="C90" s="8" t="s">
        <v>167</v>
      </c>
      <c r="D90" s="8" t="s">
        <v>223</v>
      </c>
      <c r="E90" s="8" t="str">
        <f t="shared" si="0"/>
        <v>R009 Políticos</v>
      </c>
    </row>
    <row r="91" spans="1:5" ht="15.75" customHeight="1" x14ac:dyDescent="0.3">
      <c r="A91" s="8" t="s">
        <v>165</v>
      </c>
      <c r="B91" s="8" t="s">
        <v>166</v>
      </c>
      <c r="C91" s="8" t="s">
        <v>167</v>
      </c>
      <c r="D91" s="8" t="s">
        <v>224</v>
      </c>
      <c r="E91" s="8" t="str">
        <f t="shared" si="0"/>
        <v>R009 Políticos</v>
      </c>
    </row>
    <row r="92" spans="1:5" ht="15.75" customHeight="1" x14ac:dyDescent="0.3">
      <c r="A92" s="8" t="s">
        <v>165</v>
      </c>
      <c r="B92" s="8" t="s">
        <v>169</v>
      </c>
      <c r="C92" s="8" t="s">
        <v>170</v>
      </c>
      <c r="D92" s="8" t="s">
        <v>376</v>
      </c>
      <c r="E92" s="8" t="str">
        <f t="shared" ref="E92" si="16">+CONCATENATE(B92," ",C92)</f>
        <v>R010 Ambiental</v>
      </c>
    </row>
    <row r="93" spans="1:5" s="138" customFormat="1" ht="15.75" customHeight="1" x14ac:dyDescent="0.3">
      <c r="A93" s="8" t="s">
        <v>165</v>
      </c>
      <c r="B93" s="8" t="s">
        <v>169</v>
      </c>
      <c r="C93" s="8" t="s">
        <v>170</v>
      </c>
      <c r="D93" s="8" t="s">
        <v>225</v>
      </c>
      <c r="E93" s="8" t="str">
        <f t="shared" si="0"/>
        <v>R010 Ambiental</v>
      </c>
    </row>
    <row r="94" spans="1:5" ht="15.75" customHeight="1" x14ac:dyDescent="0.3">
      <c r="A94" s="8" t="s">
        <v>165</v>
      </c>
      <c r="B94" s="8" t="s">
        <v>169</v>
      </c>
      <c r="C94" s="8" t="s">
        <v>170</v>
      </c>
      <c r="D94" s="8" t="s">
        <v>226</v>
      </c>
      <c r="E94" s="8" t="str">
        <f t="shared" si="0"/>
        <v>R010 Ambiental</v>
      </c>
    </row>
    <row r="95" spans="1:5" ht="15.75" customHeight="1" x14ac:dyDescent="0.3">
      <c r="A95" s="8" t="s">
        <v>165</v>
      </c>
      <c r="B95" s="8" t="s">
        <v>169</v>
      </c>
      <c r="C95" s="8" t="s">
        <v>170</v>
      </c>
      <c r="D95" s="8" t="s">
        <v>227</v>
      </c>
      <c r="E95" s="8" t="str">
        <f t="shared" si="0"/>
        <v>R010 Ambiental</v>
      </c>
    </row>
    <row r="96" spans="1:5" ht="15.75" customHeight="1" x14ac:dyDescent="0.3">
      <c r="A96" s="8" t="s">
        <v>165</v>
      </c>
      <c r="B96" s="8" t="s">
        <v>169</v>
      </c>
      <c r="C96" s="8" t="s">
        <v>170</v>
      </c>
      <c r="D96" s="8" t="s">
        <v>228</v>
      </c>
      <c r="E96" s="8" t="str">
        <f t="shared" si="0"/>
        <v>R010 Ambiental</v>
      </c>
    </row>
    <row r="97" spans="1:5" s="138" customFormat="1" ht="15.75" customHeight="1" x14ac:dyDescent="0.3">
      <c r="A97" s="8" t="s">
        <v>165</v>
      </c>
      <c r="B97" s="8" t="s">
        <v>172</v>
      </c>
      <c r="C97" s="8" t="s">
        <v>173</v>
      </c>
      <c r="D97" s="8" t="s">
        <v>380</v>
      </c>
      <c r="E97" s="8" t="str">
        <f t="shared" ref="E97" si="17">+CONCATENATE(B97," ",C97)</f>
        <v xml:space="preserve">R011 Financiero </v>
      </c>
    </row>
    <row r="98" spans="1:5" ht="15.75" customHeight="1" x14ac:dyDescent="0.3">
      <c r="A98" s="8" t="s">
        <v>165</v>
      </c>
      <c r="B98" s="8" t="s">
        <v>172</v>
      </c>
      <c r="C98" s="8" t="s">
        <v>173</v>
      </c>
      <c r="D98" s="8" t="s">
        <v>229</v>
      </c>
      <c r="E98" s="8" t="str">
        <f t="shared" si="0"/>
        <v xml:space="preserve">R011 Financiero </v>
      </c>
    </row>
    <row r="99" spans="1:5" ht="15.75" customHeight="1" x14ac:dyDescent="0.3">
      <c r="A99" s="8" t="s">
        <v>165</v>
      </c>
      <c r="B99" s="8" t="s">
        <v>172</v>
      </c>
      <c r="C99" s="8" t="s">
        <v>173</v>
      </c>
      <c r="D99" s="8" t="s">
        <v>230</v>
      </c>
      <c r="E99" s="8" t="str">
        <f t="shared" si="0"/>
        <v xml:space="preserve">R011 Financiero </v>
      </c>
    </row>
    <row r="100" spans="1:5" ht="15.75" customHeight="1" x14ac:dyDescent="0.3">
      <c r="A100" s="8" t="s">
        <v>165</v>
      </c>
      <c r="B100" s="8" t="s">
        <v>172</v>
      </c>
      <c r="C100" s="8" t="s">
        <v>173</v>
      </c>
      <c r="D100" s="8" t="s">
        <v>396</v>
      </c>
      <c r="E100" s="8" t="str">
        <f t="shared" ref="E100" si="18">+CONCATENATE(B100," ",C100)</f>
        <v xml:space="preserve">R011 Financiero </v>
      </c>
    </row>
    <row r="101" spans="1:5" ht="15.75" customHeight="1" x14ac:dyDescent="0.3">
      <c r="A101" s="8" t="s">
        <v>165</v>
      </c>
      <c r="B101" s="8" t="s">
        <v>172</v>
      </c>
      <c r="C101" s="8" t="s">
        <v>173</v>
      </c>
      <c r="D101" s="8" t="s">
        <v>231</v>
      </c>
      <c r="E101" s="8" t="str">
        <f t="shared" si="0"/>
        <v xml:space="preserve">R011 Financiero </v>
      </c>
    </row>
    <row r="102" spans="1:5" ht="15.75" customHeight="1" x14ac:dyDescent="0.3">
      <c r="A102" s="8" t="s">
        <v>165</v>
      </c>
      <c r="B102" s="8" t="s">
        <v>172</v>
      </c>
      <c r="C102" s="8" t="s">
        <v>173</v>
      </c>
      <c r="D102" s="8" t="s">
        <v>232</v>
      </c>
      <c r="E102" s="8" t="str">
        <f t="shared" si="0"/>
        <v xml:space="preserve">R011 Financiero </v>
      </c>
    </row>
    <row r="103" spans="1:5" ht="15.75" customHeight="1" x14ac:dyDescent="0.3">
      <c r="A103" s="8" t="s">
        <v>165</v>
      </c>
      <c r="B103" s="8" t="s">
        <v>175</v>
      </c>
      <c r="C103" s="8" t="s">
        <v>176</v>
      </c>
      <c r="D103" s="8" t="s">
        <v>233</v>
      </c>
      <c r="E103" s="8" t="str">
        <f t="shared" si="0"/>
        <v>R012 Social</v>
      </c>
    </row>
    <row r="104" spans="1:5" ht="15.75" customHeight="1" x14ac:dyDescent="0.3">
      <c r="A104" s="8" t="s">
        <v>165</v>
      </c>
      <c r="B104" s="8" t="s">
        <v>175</v>
      </c>
      <c r="C104" s="8" t="s">
        <v>176</v>
      </c>
      <c r="D104" s="8" t="s">
        <v>234</v>
      </c>
      <c r="E104" s="8" t="str">
        <f t="shared" si="0"/>
        <v>R012 Social</v>
      </c>
    </row>
    <row r="105" spans="1:5" ht="15.75" customHeight="1" x14ac:dyDescent="0.3">
      <c r="A105" s="8" t="s">
        <v>165</v>
      </c>
      <c r="B105" s="8" t="s">
        <v>175</v>
      </c>
      <c r="C105" s="8" t="s">
        <v>176</v>
      </c>
      <c r="D105" s="8" t="s">
        <v>235</v>
      </c>
      <c r="E105" s="8" t="str">
        <f t="shared" si="0"/>
        <v>R012 Social</v>
      </c>
    </row>
    <row r="106" spans="1:5" ht="15.75" customHeight="1" x14ac:dyDescent="0.3">
      <c r="A106" s="8" t="s">
        <v>165</v>
      </c>
      <c r="B106" s="8" t="s">
        <v>175</v>
      </c>
      <c r="C106" s="8" t="s">
        <v>176</v>
      </c>
      <c r="D106" s="8" t="s">
        <v>236</v>
      </c>
      <c r="E106" s="8" t="str">
        <f t="shared" si="0"/>
        <v>R012 Social</v>
      </c>
    </row>
    <row r="107" spans="1:5" ht="15.75" customHeight="1" x14ac:dyDescent="0.3">
      <c r="A107" s="8" t="s">
        <v>165</v>
      </c>
      <c r="B107" s="8" t="s">
        <v>175</v>
      </c>
      <c r="C107" s="8" t="s">
        <v>176</v>
      </c>
      <c r="D107" s="8" t="s">
        <v>237</v>
      </c>
      <c r="E107" s="8" t="str">
        <f t="shared" si="0"/>
        <v>R012 Social</v>
      </c>
    </row>
    <row r="108" spans="1:5" ht="15.75" customHeight="1" x14ac:dyDescent="0.3">
      <c r="A108" s="8" t="s">
        <v>165</v>
      </c>
      <c r="B108" s="8" t="s">
        <v>175</v>
      </c>
      <c r="C108" s="8" t="s">
        <v>176</v>
      </c>
      <c r="D108" s="8" t="s">
        <v>238</v>
      </c>
      <c r="E108" s="8" t="str">
        <f t="shared" si="0"/>
        <v>R012 Social</v>
      </c>
    </row>
    <row r="109" spans="1:5" ht="15.75" customHeight="1" x14ac:dyDescent="0.3">
      <c r="A109" s="8" t="s">
        <v>165</v>
      </c>
      <c r="B109" s="8" t="s">
        <v>175</v>
      </c>
      <c r="C109" s="8" t="s">
        <v>176</v>
      </c>
      <c r="D109" s="8" t="s">
        <v>239</v>
      </c>
      <c r="E109" s="8" t="str">
        <f t="shared" si="0"/>
        <v>R012 Social</v>
      </c>
    </row>
    <row r="110" spans="1:5" ht="15.75" customHeight="1" x14ac:dyDescent="0.3">
      <c r="A110" s="8" t="s">
        <v>165</v>
      </c>
      <c r="B110" s="8" t="s">
        <v>177</v>
      </c>
      <c r="C110" s="8" t="s">
        <v>178</v>
      </c>
      <c r="D110" s="8" t="s">
        <v>240</v>
      </c>
      <c r="E110" s="8" t="str">
        <f t="shared" si="0"/>
        <v>R013 Legal</v>
      </c>
    </row>
    <row r="111" spans="1:5" ht="15.75" customHeight="1" x14ac:dyDescent="0.3">
      <c r="A111" s="8" t="s">
        <v>165</v>
      </c>
      <c r="B111" s="8" t="s">
        <v>177</v>
      </c>
      <c r="C111" s="8" t="s">
        <v>178</v>
      </c>
      <c r="D111" s="8" t="s">
        <v>241</v>
      </c>
      <c r="E111" s="8" t="str">
        <f t="shared" si="0"/>
        <v>R013 Legal</v>
      </c>
    </row>
    <row r="112" spans="1:5" ht="15.75" customHeight="1" x14ac:dyDescent="0.3">
      <c r="A112" s="8" t="s">
        <v>165</v>
      </c>
      <c r="B112" s="8" t="s">
        <v>177</v>
      </c>
      <c r="C112" s="8" t="s">
        <v>178</v>
      </c>
      <c r="D112" s="8" t="s">
        <v>242</v>
      </c>
      <c r="E112" s="8" t="str">
        <f t="shared" si="0"/>
        <v>R013 Legal</v>
      </c>
    </row>
    <row r="113" spans="1:5" ht="15.75" customHeight="1" x14ac:dyDescent="0.3">
      <c r="A113" s="8" t="s">
        <v>165</v>
      </c>
      <c r="B113" s="8" t="s">
        <v>177</v>
      </c>
      <c r="C113" s="8" t="s">
        <v>178</v>
      </c>
      <c r="D113" s="8" t="s">
        <v>399</v>
      </c>
      <c r="E113" s="8" t="str">
        <f t="shared" si="0"/>
        <v>R013 Legal</v>
      </c>
    </row>
    <row r="114" spans="1:5" s="179" customFormat="1" ht="15.75" customHeight="1" x14ac:dyDescent="0.3">
      <c r="A114" s="8" t="s">
        <v>165</v>
      </c>
      <c r="B114" s="8" t="s">
        <v>177</v>
      </c>
      <c r="C114" s="8" t="s">
        <v>178</v>
      </c>
      <c r="D114" s="8" t="s">
        <v>713</v>
      </c>
      <c r="E114" s="8" t="str">
        <f t="shared" ref="E114" si="19">+CONCATENATE(B114," ",C114)</f>
        <v>R013 Legal</v>
      </c>
    </row>
    <row r="115" spans="1:5" ht="15.75" customHeight="1" x14ac:dyDescent="0.3">
      <c r="A115" s="8" t="s">
        <v>165</v>
      </c>
      <c r="B115" s="8" t="s">
        <v>180</v>
      </c>
      <c r="C115" s="8" t="s">
        <v>161</v>
      </c>
      <c r="D115" s="8" t="s">
        <v>202</v>
      </c>
      <c r="E115" s="8" t="str">
        <f t="shared" si="0"/>
        <v>R014 Información</v>
      </c>
    </row>
    <row r="116" spans="1:5" ht="15.75" customHeight="1" x14ac:dyDescent="0.3">
      <c r="A116" s="8" t="s">
        <v>165</v>
      </c>
      <c r="B116" s="8" t="s">
        <v>180</v>
      </c>
      <c r="C116" s="8" t="s">
        <v>161</v>
      </c>
      <c r="D116" s="8" t="s">
        <v>243</v>
      </c>
      <c r="E116" s="8" t="str">
        <f t="shared" si="0"/>
        <v>R014 Información</v>
      </c>
    </row>
    <row r="117" spans="1:5" ht="15.75" customHeight="1" x14ac:dyDescent="0.3">
      <c r="A117" s="8" t="s">
        <v>165</v>
      </c>
      <c r="B117" s="8" t="s">
        <v>180</v>
      </c>
      <c r="C117" s="8" t="s">
        <v>161</v>
      </c>
      <c r="D117" s="8" t="s">
        <v>203</v>
      </c>
      <c r="E117" s="8" t="str">
        <f t="shared" si="0"/>
        <v>R014 Información</v>
      </c>
    </row>
    <row r="118" spans="1:5" ht="15.75" customHeight="1" x14ac:dyDescent="0.3">
      <c r="A118" s="8" t="s">
        <v>165</v>
      </c>
      <c r="B118" s="8" t="s">
        <v>180</v>
      </c>
      <c r="C118" s="8" t="s">
        <v>161</v>
      </c>
      <c r="D118" s="8" t="s">
        <v>204</v>
      </c>
      <c r="E118" s="8" t="str">
        <f t="shared" si="0"/>
        <v>R014 Información</v>
      </c>
    </row>
    <row r="119" spans="1:5" ht="15.75" customHeight="1" x14ac:dyDescent="0.3">
      <c r="A119" s="8" t="s">
        <v>165</v>
      </c>
      <c r="B119" s="8" t="s">
        <v>180</v>
      </c>
      <c r="C119" s="8" t="s">
        <v>161</v>
      </c>
      <c r="D119" s="8" t="s">
        <v>205</v>
      </c>
      <c r="E119" s="8" t="str">
        <f t="shared" si="0"/>
        <v>R014 Información</v>
      </c>
    </row>
    <row r="120" spans="1:5" ht="15.75" customHeight="1" x14ac:dyDescent="0.3">
      <c r="A120" s="8" t="s">
        <v>165</v>
      </c>
      <c r="B120" s="8" t="s">
        <v>182</v>
      </c>
      <c r="C120" s="8" t="s">
        <v>183</v>
      </c>
      <c r="D120" s="8" t="s">
        <v>244</v>
      </c>
      <c r="E120" s="8" t="str">
        <f t="shared" si="0"/>
        <v>R015 Institucional</v>
      </c>
    </row>
    <row r="121" spans="1:5" ht="15.75" customHeight="1" x14ac:dyDescent="0.3">
      <c r="A121" s="8" t="s">
        <v>165</v>
      </c>
      <c r="B121" s="8" t="s">
        <v>182</v>
      </c>
      <c r="C121" s="8" t="s">
        <v>183</v>
      </c>
      <c r="D121" s="8" t="s">
        <v>245</v>
      </c>
      <c r="E121" s="8" t="str">
        <f t="shared" si="0"/>
        <v>R015 Institucional</v>
      </c>
    </row>
    <row r="122" spans="1:5" ht="15.75" customHeight="1" x14ac:dyDescent="0.3">
      <c r="A122" s="8" t="s">
        <v>165</v>
      </c>
      <c r="B122" s="8" t="s">
        <v>182</v>
      </c>
      <c r="C122" s="8" t="s">
        <v>183</v>
      </c>
      <c r="D122" s="8" t="s">
        <v>246</v>
      </c>
      <c r="E122" s="8" t="str">
        <f t="shared" si="0"/>
        <v>R015 Institucional</v>
      </c>
    </row>
    <row r="123" spans="1:5" ht="15.75" customHeight="1" x14ac:dyDescent="0.3">
      <c r="A123" s="8" t="s">
        <v>165</v>
      </c>
      <c r="B123" s="8" t="s">
        <v>182</v>
      </c>
      <c r="C123" s="8" t="s">
        <v>183</v>
      </c>
      <c r="D123" s="8" t="s">
        <v>247</v>
      </c>
      <c r="E123" s="8" t="str">
        <f t="shared" si="0"/>
        <v>R015 Institucional</v>
      </c>
    </row>
    <row r="124" spans="1:5" ht="15.75" customHeight="1" x14ac:dyDescent="0.3">
      <c r="A124" s="8" t="s">
        <v>165</v>
      </c>
      <c r="B124" s="8" t="s">
        <v>182</v>
      </c>
      <c r="C124" s="8" t="s">
        <v>183</v>
      </c>
      <c r="D124" s="8" t="s">
        <v>248</v>
      </c>
      <c r="E124" s="8" t="str">
        <f t="shared" si="0"/>
        <v>R015 Institucional</v>
      </c>
    </row>
    <row r="125" spans="1:5" ht="15.75" customHeight="1" x14ac:dyDescent="0.3">
      <c r="A125" s="8" t="s">
        <v>165</v>
      </c>
      <c r="B125" s="8" t="s">
        <v>182</v>
      </c>
      <c r="C125" s="8" t="s">
        <v>183</v>
      </c>
      <c r="D125" s="8" t="s">
        <v>249</v>
      </c>
      <c r="E125" s="8" t="str">
        <f t="shared" si="0"/>
        <v>R015 Institucional</v>
      </c>
    </row>
    <row r="126" spans="1:5" ht="15.75" customHeight="1" x14ac:dyDescent="0.3"/>
    <row r="127" spans="1:5" ht="15.75" customHeight="1" x14ac:dyDescent="0.3"/>
    <row r="128" spans="1:5"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41"/>
  <sheetViews>
    <sheetView showGridLines="0" zoomScale="80" zoomScaleNormal="80" workbookViewId="0">
      <pane ySplit="7" topLeftCell="A98" activePane="bottomLeft" state="frozen"/>
      <selection pane="bottomLeft" activeCell="E99" sqref="E99"/>
    </sheetView>
  </sheetViews>
  <sheetFormatPr baseColWidth="10" defaultColWidth="14.44140625" defaultRowHeight="15" customHeight="1" x14ac:dyDescent="0.3"/>
  <cols>
    <col min="1" max="1" width="25.88671875" customWidth="1"/>
    <col min="2" max="2" width="20" customWidth="1"/>
    <col min="3" max="3" width="13.6640625" customWidth="1"/>
    <col min="4" max="4" width="11.44140625" customWidth="1"/>
    <col min="5" max="5" width="14.44140625" customWidth="1"/>
    <col min="6" max="6" width="40.6640625" customWidth="1"/>
    <col min="7" max="7" width="13.6640625" customWidth="1"/>
    <col min="8" max="8" width="11.44140625" customWidth="1"/>
    <col min="9" max="9" width="16.88671875" customWidth="1"/>
    <col min="10" max="29" width="11.44140625" customWidth="1"/>
  </cols>
  <sheetData>
    <row r="1" spans="1:29" ht="14.4" x14ac:dyDescent="0.3">
      <c r="A1" s="332" t="str">
        <f>+'Matriz Nº1'!A1:H1</f>
        <v>MINISTERIO DE GOBERNACIÓN Y POLICÍA</v>
      </c>
      <c r="B1" s="333"/>
      <c r="C1" s="333"/>
      <c r="D1" s="333"/>
      <c r="E1" s="333"/>
      <c r="F1" s="333"/>
      <c r="G1" s="333"/>
      <c r="H1" s="333"/>
      <c r="I1" s="334"/>
      <c r="J1" s="3"/>
      <c r="K1" s="3"/>
      <c r="L1" s="3"/>
      <c r="M1" s="3"/>
      <c r="N1" s="3"/>
      <c r="O1" s="3"/>
      <c r="P1" s="3"/>
      <c r="Q1" s="3"/>
      <c r="R1" s="3"/>
      <c r="S1" s="3"/>
      <c r="T1" s="3"/>
      <c r="U1" s="3"/>
      <c r="V1" s="3"/>
      <c r="W1" s="3"/>
      <c r="X1" s="3"/>
      <c r="Y1" s="3"/>
      <c r="Z1" s="3"/>
      <c r="AA1" s="3"/>
      <c r="AB1" s="3"/>
      <c r="AC1" s="3"/>
    </row>
    <row r="2" spans="1:29" ht="14.4" x14ac:dyDescent="0.3">
      <c r="A2" s="335" t="str">
        <f>+'Matriz Nº1'!A2:H2</f>
        <v>SISTEMA ESPECÍFICO DE VALORACIÓN DE RIESGO INSTITUCIONAL</v>
      </c>
      <c r="B2" s="336"/>
      <c r="C2" s="336"/>
      <c r="D2" s="336"/>
      <c r="E2" s="336"/>
      <c r="F2" s="336"/>
      <c r="G2" s="336"/>
      <c r="H2" s="336"/>
      <c r="I2" s="337"/>
      <c r="J2" s="3"/>
      <c r="K2" s="3"/>
      <c r="L2" s="3"/>
      <c r="M2" s="3"/>
      <c r="N2" s="3"/>
      <c r="O2" s="3"/>
      <c r="P2" s="3"/>
      <c r="Q2" s="3"/>
      <c r="R2" s="3"/>
      <c r="S2" s="3"/>
      <c r="T2" s="3"/>
      <c r="U2" s="3"/>
      <c r="V2" s="3"/>
      <c r="W2" s="3"/>
      <c r="X2" s="3"/>
      <c r="Y2" s="3"/>
      <c r="Z2" s="3"/>
      <c r="AA2" s="3"/>
      <c r="AB2" s="3"/>
      <c r="AC2" s="3"/>
    </row>
    <row r="3" spans="1:29" ht="14.4" x14ac:dyDescent="0.3">
      <c r="A3" s="335" t="str">
        <f>+'Matriz Nº1'!A3:H3</f>
        <v>IMPRENTA NACIONAL</v>
      </c>
      <c r="B3" s="336"/>
      <c r="C3" s="336"/>
      <c r="D3" s="336"/>
      <c r="E3" s="336"/>
      <c r="F3" s="336"/>
      <c r="G3" s="336"/>
      <c r="H3" s="336"/>
      <c r="I3" s="337"/>
      <c r="J3" s="3"/>
      <c r="K3" s="3"/>
      <c r="L3" s="3"/>
      <c r="M3" s="3"/>
      <c r="N3" s="3"/>
      <c r="O3" s="3"/>
      <c r="P3" s="3"/>
      <c r="Q3" s="3"/>
      <c r="R3" s="3"/>
      <c r="S3" s="3"/>
      <c r="T3" s="3"/>
      <c r="U3" s="3"/>
      <c r="V3" s="3"/>
      <c r="W3" s="3"/>
      <c r="X3" s="3"/>
      <c r="Y3" s="3"/>
      <c r="Z3" s="3"/>
      <c r="AA3" s="3"/>
      <c r="AB3" s="3"/>
      <c r="AC3" s="3"/>
    </row>
    <row r="4" spans="1:29" ht="15.75" customHeight="1" x14ac:dyDescent="0.3">
      <c r="A4" s="335" t="s">
        <v>18</v>
      </c>
      <c r="B4" s="336"/>
      <c r="C4" s="336"/>
      <c r="D4" s="336"/>
      <c r="E4" s="336"/>
      <c r="F4" s="336"/>
      <c r="G4" s="336"/>
      <c r="H4" s="336"/>
      <c r="I4" s="337"/>
      <c r="J4" s="3"/>
      <c r="K4" s="3"/>
      <c r="L4" s="3"/>
      <c r="M4" s="3"/>
      <c r="N4" s="3"/>
      <c r="O4" s="3"/>
      <c r="P4" s="3"/>
      <c r="Q4" s="3"/>
      <c r="R4" s="3"/>
      <c r="S4" s="3"/>
      <c r="T4" s="3"/>
      <c r="U4" s="3"/>
      <c r="V4" s="3"/>
      <c r="W4" s="3"/>
      <c r="X4" s="3"/>
      <c r="Y4" s="3"/>
      <c r="Z4" s="3"/>
      <c r="AA4" s="3"/>
      <c r="AB4" s="3"/>
      <c r="AC4" s="3"/>
    </row>
    <row r="5" spans="1:29" ht="15.75" customHeight="1" x14ac:dyDescent="0.3">
      <c r="A5" s="338" t="s">
        <v>19</v>
      </c>
      <c r="B5" s="339"/>
      <c r="C5" s="339"/>
      <c r="D5" s="339"/>
      <c r="E5" s="339"/>
      <c r="F5" s="339"/>
      <c r="G5" s="339"/>
      <c r="H5" s="339"/>
      <c r="I5" s="340"/>
      <c r="J5" s="3"/>
      <c r="K5" s="3"/>
      <c r="L5" s="3"/>
      <c r="M5" s="3"/>
      <c r="N5" s="3"/>
      <c r="O5" s="3"/>
      <c r="P5" s="3"/>
      <c r="Q5" s="3"/>
      <c r="R5" s="3"/>
      <c r="S5" s="3"/>
      <c r="T5" s="3"/>
      <c r="U5" s="3"/>
      <c r="V5" s="3"/>
      <c r="W5" s="3"/>
      <c r="X5" s="3"/>
      <c r="Y5" s="3"/>
      <c r="Z5" s="3"/>
      <c r="AA5" s="3"/>
      <c r="AB5" s="3"/>
      <c r="AC5" s="3"/>
    </row>
    <row r="6" spans="1:29" ht="17.25" customHeight="1" x14ac:dyDescent="0.3">
      <c r="A6" s="341" t="s">
        <v>20</v>
      </c>
      <c r="B6" s="339"/>
      <c r="C6" s="339"/>
      <c r="D6" s="339"/>
      <c r="E6" s="340"/>
      <c r="F6" s="341" t="s">
        <v>21</v>
      </c>
      <c r="G6" s="339"/>
      <c r="H6" s="339"/>
      <c r="I6" s="340"/>
      <c r="J6" s="1"/>
      <c r="K6" s="3"/>
      <c r="L6" s="3"/>
      <c r="M6" s="3"/>
      <c r="N6" s="3"/>
      <c r="O6" s="3"/>
      <c r="P6" s="3"/>
      <c r="Q6" s="3"/>
      <c r="R6" s="3"/>
      <c r="S6" s="3"/>
      <c r="T6" s="3"/>
      <c r="U6" s="3"/>
      <c r="V6" s="3"/>
      <c r="W6" s="3"/>
      <c r="X6" s="3"/>
      <c r="Y6" s="3"/>
      <c r="Z6" s="3"/>
      <c r="AA6" s="3"/>
      <c r="AB6" s="3"/>
      <c r="AC6" s="3"/>
    </row>
    <row r="7" spans="1:29" ht="37.5" customHeight="1" thickBot="1" x14ac:dyDescent="0.35">
      <c r="A7" s="10" t="s">
        <v>22</v>
      </c>
      <c r="B7" s="4" t="s">
        <v>23</v>
      </c>
      <c r="C7" s="4" t="s">
        <v>24</v>
      </c>
      <c r="D7" s="4" t="s">
        <v>25</v>
      </c>
      <c r="E7" s="4" t="s">
        <v>26</v>
      </c>
      <c r="F7" s="4" t="s">
        <v>27</v>
      </c>
      <c r="G7" s="4" t="s">
        <v>24</v>
      </c>
      <c r="H7" s="4" t="s">
        <v>25</v>
      </c>
      <c r="I7" s="4" t="s">
        <v>28</v>
      </c>
      <c r="J7" s="1"/>
      <c r="K7" s="3"/>
      <c r="L7" s="3"/>
      <c r="M7" s="3"/>
      <c r="N7" s="3"/>
      <c r="O7" s="3"/>
      <c r="P7" s="3"/>
      <c r="Q7" s="3"/>
      <c r="R7" s="3"/>
      <c r="S7" s="3"/>
      <c r="T7" s="3"/>
      <c r="U7" s="3"/>
      <c r="V7" s="3"/>
      <c r="W7" s="3"/>
      <c r="X7" s="3"/>
      <c r="Y7" s="3"/>
      <c r="Z7" s="3"/>
      <c r="AA7" s="3"/>
      <c r="AB7" s="3"/>
      <c r="AC7" s="3"/>
    </row>
    <row r="8" spans="1:29" ht="23.25" customHeight="1" thickBot="1" x14ac:dyDescent="0.35">
      <c r="A8" s="110" t="str">
        <f>'Matriz Nº1'!A8</f>
        <v xml:space="preserve">Objetivo Estratégico : </v>
      </c>
      <c r="B8" s="326" t="str">
        <f>+'Matriz Nº1'!B8:H8</f>
        <v>Modernizar la Imprenta Nacional, en un plazo de 5 años; de tal manera que permita la mejora de los niveles de producción con prácticas amigables con el ambiente.</v>
      </c>
      <c r="C8" s="327"/>
      <c r="D8" s="327"/>
      <c r="E8" s="327"/>
      <c r="F8" s="327"/>
      <c r="G8" s="327"/>
      <c r="H8" s="327"/>
      <c r="I8" s="328"/>
      <c r="J8" s="1"/>
      <c r="K8" s="3"/>
      <c r="L8" s="3"/>
      <c r="M8" s="3"/>
      <c r="N8" s="3"/>
      <c r="O8" s="3"/>
      <c r="P8" s="3"/>
      <c r="Q8" s="3"/>
      <c r="R8" s="3"/>
      <c r="S8" s="3"/>
      <c r="T8" s="3"/>
      <c r="U8" s="3"/>
      <c r="V8" s="3"/>
      <c r="W8" s="3"/>
      <c r="X8" s="3"/>
      <c r="Y8" s="3"/>
      <c r="Z8" s="3"/>
      <c r="AA8" s="3"/>
      <c r="AB8" s="3"/>
      <c r="AC8" s="3"/>
    </row>
    <row r="9" spans="1:29" ht="16.5" customHeight="1" x14ac:dyDescent="0.3">
      <c r="A9" s="112" t="str">
        <f>'Matriz Nº1'!A9</f>
        <v>Objetivo táctico</v>
      </c>
      <c r="B9" s="329" t="str">
        <f>+'Matriz Nº1'!B9:H9</f>
        <v xml:space="preserve">1. Elaborar impresos comerciales conforme a las especificaciones técnicas y de tiempo requeridas por el cliente para el cumplimiento de los compromisos adquiridos. </v>
      </c>
      <c r="C9" s="330"/>
      <c r="D9" s="330"/>
      <c r="E9" s="330"/>
      <c r="F9" s="330"/>
      <c r="G9" s="330"/>
      <c r="H9" s="330"/>
      <c r="I9" s="331"/>
      <c r="J9" s="1"/>
      <c r="K9" s="3"/>
      <c r="L9" s="3"/>
      <c r="M9" s="3"/>
      <c r="N9" s="3"/>
      <c r="O9" s="3"/>
      <c r="P9" s="3"/>
      <c r="Q9" s="3"/>
      <c r="R9" s="3"/>
      <c r="S9" s="3"/>
      <c r="T9" s="3"/>
      <c r="U9" s="3"/>
      <c r="V9" s="3"/>
      <c r="W9" s="3"/>
      <c r="X9" s="3"/>
      <c r="Y9" s="3"/>
      <c r="Z9" s="3"/>
      <c r="AA9" s="3"/>
      <c r="AB9" s="3"/>
      <c r="AC9" s="3"/>
    </row>
    <row r="10" spans="1:29" s="152" customFormat="1" ht="83.25" customHeight="1" x14ac:dyDescent="0.3">
      <c r="A10" s="113">
        <f>'Matriz Nº1'!A10</f>
        <v>1.1000000000000001</v>
      </c>
      <c r="B10" s="6" t="str">
        <f>IF(A10&lt;0,'Matriz Nº1'!B10,CONCATENATE('Matriz Nº1'!F10," ",'Matriz Nº1'!G10))</f>
        <v xml:space="preserve">R009 Políticos </v>
      </c>
      <c r="C10" s="5" t="s">
        <v>31</v>
      </c>
      <c r="D10" s="5" t="s">
        <v>31</v>
      </c>
      <c r="E10" s="6" t="str">
        <f>+IF((VLOOKUP(C10,'Tabla 2-3-4-5'!$B$10:$C$12,2,FALSE)*(VLOOKUP('Matriz Nº2'!D10,'Tabla 2-3-4-5'!$B$10:$C$12,2,FALSE)))&lt;3,"BAJO",IF((VLOOKUP(C10,'Tabla 2-3-4-5'!$B$10:$C$12,2,FALSE)*(VLOOKUP('Matriz Nº2'!D10,'Tabla 2-3-4-5'!$B$10:$C$12,2,FALSE)))&gt;5,"ALTO","MEDIO"))</f>
        <v>ALTO</v>
      </c>
      <c r="F10" s="7" t="str">
        <f>+'Matriz Nº1'!E10</f>
        <v>Busqueda de nuevos productos para incentivar el mercado meta.</v>
      </c>
      <c r="G10" s="5" t="s">
        <v>29</v>
      </c>
      <c r="H10" s="5" t="s">
        <v>31</v>
      </c>
      <c r="I10" s="6" t="str">
        <f>+IF((VLOOKUP(G10,'Tabla 2-3-4-5'!$B$10:$C$12,2,FALSE)*(VLOOKUP('Matriz Nº2'!H10,'Tabla 2-3-4-5'!$B$10:$C$12,2,FALSE)))&lt;3,"BAJO",IF((VLOOKUP(G10,'Tabla 2-3-4-5'!$B$10:$C$12,2,FALSE)*(VLOOKUP('Matriz Nº2'!H10,'Tabla 2-3-4-5'!$B$10:$C$12,2,FALSE)))&gt;5,"ALTO","MEDIO"))</f>
        <v>ALTO</v>
      </c>
      <c r="J10" s="11"/>
      <c r="K10" s="12"/>
      <c r="L10" s="12"/>
      <c r="M10" s="12"/>
      <c r="N10" s="12"/>
      <c r="O10" s="12"/>
      <c r="P10" s="12"/>
      <c r="Q10" s="12"/>
      <c r="R10" s="12"/>
      <c r="S10" s="12"/>
      <c r="T10" s="12"/>
      <c r="U10" s="12"/>
      <c r="V10" s="12"/>
      <c r="W10" s="12"/>
      <c r="X10" s="12"/>
      <c r="Y10" s="12"/>
      <c r="Z10" s="12"/>
      <c r="AA10" s="12"/>
      <c r="AB10" s="12"/>
      <c r="AC10" s="12"/>
    </row>
    <row r="11" spans="1:29" s="152" customFormat="1" ht="83.25" customHeight="1" x14ac:dyDescent="0.3">
      <c r="A11" s="113" t="str">
        <f>'Matriz Nº1'!A11</f>
        <v>1.2</v>
      </c>
      <c r="B11" s="6" t="str">
        <f>IF(A11&lt;0,'Matriz Nº1'!B11,CONCATENATE('Matriz Nº1'!F11," ",'Matriz Nº1'!G11))</f>
        <v xml:space="preserve">R011 Financiero  </v>
      </c>
      <c r="C11" s="5" t="s">
        <v>31</v>
      </c>
      <c r="D11" s="5" t="s">
        <v>31</v>
      </c>
      <c r="E11" s="6" t="str">
        <f>+IF((VLOOKUP(C11,'Tabla 2-3-4-5'!$B$10:$C$12,2,FALSE)*(VLOOKUP('Matriz Nº2'!D11,'Tabla 2-3-4-5'!$B$10:$C$12,2,FALSE)))&lt;3,"BAJO",IF((VLOOKUP(C11,'Tabla 2-3-4-5'!$B$10:$C$12,2,FALSE)*(VLOOKUP('Matriz Nº2'!D11,'Tabla 2-3-4-5'!$B$10:$C$12,2,FALSE)))&gt;5,"ALTO","MEDIO"))</f>
        <v>ALTO</v>
      </c>
      <c r="F11" s="7" t="str">
        <f>+'Matriz Nº1'!E11</f>
        <v>Reajuste de metas</v>
      </c>
      <c r="G11" s="5" t="s">
        <v>29</v>
      </c>
      <c r="H11" s="5" t="s">
        <v>31</v>
      </c>
      <c r="I11" s="6" t="str">
        <f>+IF((VLOOKUP(G11,'Tabla 2-3-4-5'!$B$10:$C$12,2,FALSE)*(VLOOKUP('Matriz Nº2'!H11,'Tabla 2-3-4-5'!$B$10:$C$12,2,FALSE)))&lt;3,"BAJO",IF((VLOOKUP(G11,'Tabla 2-3-4-5'!$B$10:$C$12,2,FALSE)*(VLOOKUP('Matriz Nº2'!H11,'Tabla 2-3-4-5'!$B$10:$C$12,2,FALSE)))&gt;5,"ALTO","MEDIO"))</f>
        <v>ALTO</v>
      </c>
      <c r="J11" s="11"/>
      <c r="K11" s="12"/>
      <c r="L11" s="12"/>
      <c r="M11" s="12"/>
      <c r="N11" s="12"/>
      <c r="O11" s="12"/>
      <c r="P11" s="12"/>
      <c r="Q11" s="12"/>
      <c r="R11" s="12"/>
      <c r="S11" s="12"/>
      <c r="T11" s="12"/>
      <c r="U11" s="12"/>
      <c r="V11" s="12"/>
      <c r="W11" s="12"/>
      <c r="X11" s="12"/>
      <c r="Y11" s="12"/>
      <c r="Z11" s="12"/>
      <c r="AA11" s="12"/>
      <c r="AB11" s="12"/>
      <c r="AC11" s="12"/>
    </row>
    <row r="12" spans="1:29" s="152" customFormat="1" ht="83.25" customHeight="1" thickBot="1" x14ac:dyDescent="0.35">
      <c r="A12" s="113" t="str">
        <f>'Matriz Nº1'!A14</f>
        <v>1.5</v>
      </c>
      <c r="B12" s="6" t="e">
        <f>IF(A12&lt;0,'Matriz Nº1'!B14,CONCATENATE('Matriz Nº1'!F14," ",'Matriz Nº1'!G14))</f>
        <v>#N/A</v>
      </c>
      <c r="C12" s="5"/>
      <c r="D12" s="5"/>
      <c r="E12" s="6" t="e">
        <f>+IF((VLOOKUP(C12,'Tabla 2-3-4-5'!$B$10:$C$12,2,FALSE)*(VLOOKUP('Matriz Nº2'!D12,'Tabla 2-3-4-5'!$B$10:$C$12,2,FALSE)))&lt;3,"BAJO",IF((VLOOKUP(C12,'Tabla 2-3-4-5'!$B$10:$C$12,2,FALSE)*(VLOOKUP('Matriz Nº2'!D12,'Tabla 2-3-4-5'!$B$10:$C$12,2,FALSE)))&gt;5,"ALTO","MEDIO"))</f>
        <v>#N/A</v>
      </c>
      <c r="F12" s="7">
        <f>+'Matriz Nº1'!E14</f>
        <v>0</v>
      </c>
      <c r="G12" s="5"/>
      <c r="H12" s="5"/>
      <c r="I12" s="6" t="e">
        <f>+IF((VLOOKUP(G12,'Tabla 2-3-4-5'!$B$10:$C$12,2,FALSE)*(VLOOKUP('Matriz Nº2'!H12,'Tabla 2-3-4-5'!$B$10:$C$12,2,FALSE)))&lt;3,"BAJO",IF((VLOOKUP(G12,'Tabla 2-3-4-5'!$B$10:$C$12,2,FALSE)*(VLOOKUP('Matriz Nº2'!H12,'Tabla 2-3-4-5'!$B$10:$C$12,2,FALSE)))&gt;5,"ALTO","MEDIO"))</f>
        <v>#N/A</v>
      </c>
      <c r="J12" s="11"/>
      <c r="K12" s="12"/>
      <c r="L12" s="12"/>
      <c r="M12" s="12"/>
      <c r="N12" s="12"/>
      <c r="O12" s="12"/>
      <c r="P12" s="12"/>
      <c r="Q12" s="12"/>
      <c r="R12" s="12"/>
      <c r="S12" s="12"/>
      <c r="T12" s="12"/>
      <c r="U12" s="12"/>
      <c r="V12" s="12"/>
      <c r="W12" s="12"/>
      <c r="X12" s="12"/>
      <c r="Y12" s="12"/>
      <c r="Z12" s="12"/>
      <c r="AA12" s="12"/>
      <c r="AB12" s="12"/>
      <c r="AC12" s="12"/>
    </row>
    <row r="13" spans="1:29" s="152" customFormat="1" ht="23.25" customHeight="1" thickBot="1" x14ac:dyDescent="0.35">
      <c r="A13" s="110" t="str">
        <f>'Matriz Nº1'!A15</f>
        <v xml:space="preserve">Objetivo Estratégico: </v>
      </c>
      <c r="B13" s="326" t="str">
        <f>+'Matriz Nº1'!B15:H15</f>
        <v>Modernizar la Imprenta Nacional, en un plazo de 5 años; de tal manera que permita la mejora de los niveles de producción con prácticas amigables con el ambiente.</v>
      </c>
      <c r="C13" s="327"/>
      <c r="D13" s="327"/>
      <c r="E13" s="327"/>
      <c r="F13" s="327"/>
      <c r="G13" s="327"/>
      <c r="H13" s="327"/>
      <c r="I13" s="328"/>
      <c r="J13" s="1"/>
      <c r="K13" s="3"/>
      <c r="L13" s="3"/>
      <c r="M13" s="3"/>
      <c r="N13" s="3"/>
      <c r="O13" s="3"/>
      <c r="P13" s="3"/>
      <c r="Q13" s="3"/>
      <c r="R13" s="3"/>
      <c r="S13" s="3"/>
      <c r="T13" s="3"/>
      <c r="U13" s="3"/>
      <c r="V13" s="3"/>
      <c r="W13" s="3"/>
      <c r="X13" s="3"/>
      <c r="Y13" s="3"/>
      <c r="Z13" s="3"/>
      <c r="AA13" s="3"/>
      <c r="AB13" s="3"/>
      <c r="AC13" s="3"/>
    </row>
    <row r="14" spans="1:29" s="152" customFormat="1" ht="16.5" customHeight="1" x14ac:dyDescent="0.3">
      <c r="A14" s="112" t="str">
        <f>'Matriz Nº1'!A16</f>
        <v>Objetivo táctico</v>
      </c>
      <c r="B14" s="329" t="str">
        <f>+'Matriz Nº1'!B16:H16</f>
        <v>2. Contar con  insumos de calidad y el equipo necesarios, para satisfacer la demanda de impresos comerciales</v>
      </c>
      <c r="C14" s="330"/>
      <c r="D14" s="330"/>
      <c r="E14" s="330"/>
      <c r="F14" s="330"/>
      <c r="G14" s="330"/>
      <c r="H14" s="330"/>
      <c r="I14" s="331"/>
      <c r="J14" s="1"/>
      <c r="K14" s="3"/>
      <c r="L14" s="3"/>
      <c r="M14" s="3"/>
      <c r="N14" s="3"/>
      <c r="O14" s="3"/>
      <c r="P14" s="3"/>
      <c r="Q14" s="3"/>
      <c r="R14" s="3"/>
      <c r="S14" s="3"/>
      <c r="T14" s="3"/>
      <c r="U14" s="3"/>
      <c r="V14" s="3"/>
      <c r="W14" s="3"/>
      <c r="X14" s="3"/>
      <c r="Y14" s="3"/>
      <c r="Z14" s="3"/>
      <c r="AA14" s="3"/>
      <c r="AB14" s="3"/>
      <c r="AC14" s="3"/>
    </row>
    <row r="15" spans="1:29" s="152" customFormat="1" ht="83.25" customHeight="1" x14ac:dyDescent="0.3">
      <c r="A15" s="113">
        <f>'Matriz Nº1'!A17</f>
        <v>2.1</v>
      </c>
      <c r="B15" s="6" t="str">
        <f>IF(A15&lt;0,'Matriz Nº1'!B17,CONCATENATE('Matriz Nº1'!F17," ",'Matriz Nº1'!G17))</f>
        <v xml:space="preserve">R001 Tecnologías de Información </v>
      </c>
      <c r="C15" s="5" t="s">
        <v>30</v>
      </c>
      <c r="D15" s="5" t="s">
        <v>31</v>
      </c>
      <c r="E15" s="6" t="str">
        <f>+IF((VLOOKUP(C15,'Tabla 2-3-4-5'!$B$10:$C$12,2,FALSE)*(VLOOKUP('Matriz Nº2'!D15,'Tabla 2-3-4-5'!$B$10:$C$12,2,FALSE)))&lt;3,"BAJO",IF((VLOOKUP(C15,'Tabla 2-3-4-5'!$B$10:$C$12,2,FALSE)*(VLOOKUP('Matriz Nº2'!D15,'Tabla 2-3-4-5'!$B$10:$C$12,2,FALSE)))&gt;5,"ALTO","MEDIO"))</f>
        <v>MEDIO</v>
      </c>
      <c r="F15" s="7" t="str">
        <f>+'Matriz Nº1'!E17</f>
        <v>Establecer plan de contingencia.</v>
      </c>
      <c r="G15" s="5" t="s">
        <v>30</v>
      </c>
      <c r="H15" s="5" t="s">
        <v>31</v>
      </c>
      <c r="I15" s="6" t="str">
        <f>+IF((VLOOKUP(G15,'Tabla 2-3-4-5'!$B$10:$C$12,2,FALSE)*(VLOOKUP('Matriz Nº2'!H15,'Tabla 2-3-4-5'!$B$10:$C$12,2,FALSE)))&lt;3,"BAJO",IF((VLOOKUP(G15,'Tabla 2-3-4-5'!$B$10:$C$12,2,FALSE)*(VLOOKUP('Matriz Nº2'!H15,'Tabla 2-3-4-5'!$B$10:$C$12,2,FALSE)))&gt;5,"ALTO","MEDIO"))</f>
        <v>MEDIO</v>
      </c>
      <c r="J15" s="11"/>
      <c r="K15" s="12"/>
      <c r="L15" s="12"/>
      <c r="M15" s="12"/>
      <c r="N15" s="12"/>
      <c r="O15" s="12"/>
      <c r="P15" s="12"/>
      <c r="Q15" s="12"/>
      <c r="R15" s="12"/>
      <c r="S15" s="12"/>
      <c r="T15" s="12"/>
      <c r="U15" s="12"/>
      <c r="V15" s="12"/>
      <c r="W15" s="12"/>
      <c r="X15" s="12"/>
      <c r="Y15" s="12"/>
      <c r="Z15" s="12"/>
      <c r="AA15" s="12"/>
      <c r="AB15" s="12"/>
      <c r="AC15" s="12"/>
    </row>
    <row r="16" spans="1:29" s="152" customFormat="1" ht="83.25" customHeight="1" x14ac:dyDescent="0.3">
      <c r="A16" s="113" t="str">
        <f>'Matriz Nº1'!A18</f>
        <v>2.2</v>
      </c>
      <c r="B16" s="6" t="str">
        <f>IF(A16&lt;0,'Matriz Nº1'!B18,CONCATENATE('Matriz Nº1'!F18," ",'Matriz Nº1'!G18))</f>
        <v xml:space="preserve">R005 Estratégico </v>
      </c>
      <c r="C16" s="5" t="s">
        <v>31</v>
      </c>
      <c r="D16" s="5" t="s">
        <v>31</v>
      </c>
      <c r="E16" s="6" t="str">
        <f>+IF((VLOOKUP(C16,'Tabla 2-3-4-5'!$B$10:$C$12,2,FALSE)*(VLOOKUP('Matriz Nº2'!D16,'Tabla 2-3-4-5'!$B$10:$C$12,2,FALSE)))&lt;3,"BAJO",IF((VLOOKUP(C16,'Tabla 2-3-4-5'!$B$10:$C$12,2,FALSE)*(VLOOKUP('Matriz Nº2'!D16,'Tabla 2-3-4-5'!$B$10:$C$12,2,FALSE)))&gt;5,"ALTO","MEDIO"))</f>
        <v>ALTO</v>
      </c>
      <c r="F16" s="7" t="str">
        <f>+'Matriz Nº1'!E18</f>
        <v>Busqueda de nuevos productos para incentivar el mercado meta.</v>
      </c>
      <c r="G16" s="5" t="s">
        <v>29</v>
      </c>
      <c r="H16" s="5" t="s">
        <v>31</v>
      </c>
      <c r="I16" s="6" t="str">
        <f>+IF((VLOOKUP(G16,'Tabla 2-3-4-5'!$B$10:$C$12,2,FALSE)*(VLOOKUP('Matriz Nº2'!H16,'Tabla 2-3-4-5'!$B$10:$C$12,2,FALSE)))&lt;3,"BAJO",IF((VLOOKUP(G16,'Tabla 2-3-4-5'!$B$10:$C$12,2,FALSE)*(VLOOKUP('Matriz Nº2'!H16,'Tabla 2-3-4-5'!$B$10:$C$12,2,FALSE)))&gt;5,"ALTO","MEDIO"))</f>
        <v>ALTO</v>
      </c>
      <c r="J16" s="11"/>
      <c r="K16" s="12"/>
      <c r="L16" s="12"/>
      <c r="M16" s="12"/>
      <c r="N16" s="12"/>
      <c r="O16" s="12"/>
      <c r="P16" s="12"/>
      <c r="Q16" s="12"/>
      <c r="R16" s="12"/>
      <c r="S16" s="12"/>
      <c r="T16" s="12"/>
      <c r="U16" s="12"/>
      <c r="V16" s="12"/>
      <c r="W16" s="12"/>
      <c r="X16" s="12"/>
      <c r="Y16" s="12"/>
      <c r="Z16" s="12"/>
      <c r="AA16" s="12"/>
      <c r="AB16" s="12"/>
      <c r="AC16" s="12"/>
    </row>
    <row r="17" spans="1:29" s="152" customFormat="1" ht="83.25" customHeight="1" x14ac:dyDescent="0.3">
      <c r="A17" s="113" t="str">
        <f>'Matriz Nº1'!A19</f>
        <v>2.3</v>
      </c>
      <c r="B17" s="6" t="str">
        <f>IF(A17&lt;0,'Matriz Nº1'!#REF!,CONCATENATE('Matriz Nº1'!F19," ",'Matriz Nº1'!G19))</f>
        <v xml:space="preserve">R007 Recurso Humano </v>
      </c>
      <c r="C17" s="5" t="s">
        <v>30</v>
      </c>
      <c r="D17" s="5" t="s">
        <v>31</v>
      </c>
      <c r="E17" s="6" t="str">
        <f>+IF((VLOOKUP(C17,'Tabla 2-3-4-5'!$B$10:$C$12,2,FALSE)*(VLOOKUP('Matriz Nº2'!D17,'Tabla 2-3-4-5'!$B$10:$C$12,2,FALSE)))&lt;3,"BAJO",IF((VLOOKUP(C17,'Tabla 2-3-4-5'!$B$10:$C$12,2,FALSE)*(VLOOKUP('Matriz Nº2'!D17,'Tabla 2-3-4-5'!$B$10:$C$12,2,FALSE)))&gt;5,"ALTO","MEDIO"))</f>
        <v>MEDIO</v>
      </c>
      <c r="F17" s="156" t="s">
        <v>728</v>
      </c>
      <c r="G17" s="5" t="s">
        <v>30</v>
      </c>
      <c r="H17" s="5" t="s">
        <v>31</v>
      </c>
      <c r="I17" s="6" t="str">
        <f>+IF((VLOOKUP(G17,'Tabla 2-3-4-5'!$B$10:$C$12,2,FALSE)*(VLOOKUP('Matriz Nº2'!H17,'Tabla 2-3-4-5'!$B$10:$C$12,2,FALSE)))&lt;3,"BAJO",IF((VLOOKUP(G17,'Tabla 2-3-4-5'!$B$10:$C$12,2,FALSE)*(VLOOKUP('Matriz Nº2'!H17,'Tabla 2-3-4-5'!$B$10:$C$12,2,FALSE)))&gt;5,"ALTO","MEDIO"))</f>
        <v>MEDIO</v>
      </c>
      <c r="J17" s="11"/>
      <c r="K17" s="12"/>
      <c r="L17" s="12"/>
      <c r="M17" s="12"/>
      <c r="N17" s="12"/>
      <c r="O17" s="12"/>
      <c r="P17" s="12"/>
      <c r="Q17" s="12"/>
      <c r="R17" s="12"/>
      <c r="S17" s="12"/>
      <c r="T17" s="12"/>
      <c r="U17" s="12"/>
      <c r="V17" s="12"/>
      <c r="W17" s="12"/>
      <c r="X17" s="12"/>
      <c r="Y17" s="12"/>
      <c r="Z17" s="12"/>
      <c r="AA17" s="12"/>
      <c r="AB17" s="12"/>
      <c r="AC17" s="12"/>
    </row>
    <row r="18" spans="1:29" s="152" customFormat="1" ht="83.25" customHeight="1" x14ac:dyDescent="0.3">
      <c r="A18" s="113" t="str">
        <f>'Matriz Nº1'!A20</f>
        <v>2.4</v>
      </c>
      <c r="B18" s="6" t="e">
        <f>IF(A18&lt;0,'Matriz Nº1'!B20,CONCATENATE('Matriz Nº1'!F20," ",'Matriz Nº1'!G20))</f>
        <v>#N/A</v>
      </c>
      <c r="C18" s="5"/>
      <c r="D18" s="5"/>
      <c r="E18" s="6" t="e">
        <f>+IF((VLOOKUP(C18,'Tabla 2-3-4-5'!$B$10:$C$12,2,FALSE)*(VLOOKUP('Matriz Nº2'!D18,'Tabla 2-3-4-5'!$B$10:$C$12,2,FALSE)))&lt;3,"BAJO",IF((VLOOKUP(C18,'Tabla 2-3-4-5'!$B$10:$C$12,2,FALSE)*(VLOOKUP('Matriz Nº2'!D18,'Tabla 2-3-4-5'!$B$10:$C$12,2,FALSE)))&gt;5,"ALTO","MEDIO"))</f>
        <v>#N/A</v>
      </c>
      <c r="F18" s="7">
        <f>+'Matriz Nº1'!E20</f>
        <v>0</v>
      </c>
      <c r="G18" s="5"/>
      <c r="H18" s="5"/>
      <c r="I18" s="6" t="e">
        <f>+IF((VLOOKUP(G18,'Tabla 2-3-4-5'!$B$10:$C$12,2,FALSE)*(VLOOKUP('Matriz Nº2'!H18,'Tabla 2-3-4-5'!$B$10:$C$12,2,FALSE)))&lt;3,"BAJO",IF((VLOOKUP(G18,'Tabla 2-3-4-5'!$B$10:$C$12,2,FALSE)*(VLOOKUP('Matriz Nº2'!H18,'Tabla 2-3-4-5'!$B$10:$C$12,2,FALSE)))&gt;5,"ALTO","MEDIO"))</f>
        <v>#N/A</v>
      </c>
      <c r="J18" s="11"/>
      <c r="K18" s="12"/>
      <c r="L18" s="12"/>
      <c r="M18" s="12"/>
      <c r="N18" s="12"/>
      <c r="O18" s="12"/>
      <c r="P18" s="12"/>
      <c r="Q18" s="12"/>
      <c r="R18" s="12"/>
      <c r="S18" s="12"/>
      <c r="T18" s="12"/>
      <c r="U18" s="12"/>
      <c r="V18" s="12"/>
      <c r="W18" s="12"/>
      <c r="X18" s="12"/>
      <c r="Y18" s="12"/>
      <c r="Z18" s="12"/>
      <c r="AA18" s="12"/>
      <c r="AB18" s="12"/>
      <c r="AC18" s="12"/>
    </row>
    <row r="19" spans="1:29" s="152" customFormat="1" ht="83.25" customHeight="1" thickBot="1" x14ac:dyDescent="0.35">
      <c r="A19" s="113" t="str">
        <f>'Matriz Nº1'!A21</f>
        <v>2.5</v>
      </c>
      <c r="B19" s="6" t="e">
        <f>IF(A19&lt;0,'Matriz Nº1'!B21,CONCATENATE('Matriz Nº1'!F21," ",'Matriz Nº1'!G21))</f>
        <v>#N/A</v>
      </c>
      <c r="C19" s="5"/>
      <c r="D19" s="5"/>
      <c r="E19" s="6" t="e">
        <f>+IF((VLOOKUP(C19,'Tabla 2-3-4-5'!$B$10:$C$12,2,FALSE)*(VLOOKUP('Matriz Nº2'!D19,'Tabla 2-3-4-5'!$B$10:$C$12,2,FALSE)))&lt;3,"BAJO",IF((VLOOKUP(C19,'Tabla 2-3-4-5'!$B$10:$C$12,2,FALSE)*(VLOOKUP('Matriz Nº2'!D19,'Tabla 2-3-4-5'!$B$10:$C$12,2,FALSE)))&gt;5,"ALTO","MEDIO"))</f>
        <v>#N/A</v>
      </c>
      <c r="F19" s="7">
        <f>+'Matriz Nº1'!E21</f>
        <v>0</v>
      </c>
      <c r="G19" s="5"/>
      <c r="H19" s="5"/>
      <c r="I19" s="6" t="e">
        <f>+IF((VLOOKUP(G19,'Tabla 2-3-4-5'!$B$10:$C$12,2,FALSE)*(VLOOKUP('Matriz Nº2'!H19,'Tabla 2-3-4-5'!$B$10:$C$12,2,FALSE)))&lt;3,"BAJO",IF((VLOOKUP(G19,'Tabla 2-3-4-5'!$B$10:$C$12,2,FALSE)*(VLOOKUP('Matriz Nº2'!H19,'Tabla 2-3-4-5'!$B$10:$C$12,2,FALSE)))&gt;5,"ALTO","MEDIO"))</f>
        <v>#N/A</v>
      </c>
      <c r="J19" s="11"/>
      <c r="K19" s="12"/>
      <c r="L19" s="12"/>
      <c r="M19" s="12"/>
      <c r="N19" s="12"/>
      <c r="O19" s="12"/>
      <c r="P19" s="12"/>
      <c r="Q19" s="12"/>
      <c r="R19" s="12"/>
      <c r="S19" s="12"/>
      <c r="T19" s="12"/>
      <c r="U19" s="12"/>
      <c r="V19" s="12"/>
      <c r="W19" s="12"/>
      <c r="X19" s="12"/>
      <c r="Y19" s="12"/>
      <c r="Z19" s="12"/>
      <c r="AA19" s="12"/>
      <c r="AB19" s="12"/>
      <c r="AC19" s="12"/>
    </row>
    <row r="20" spans="1:29" s="152" customFormat="1" ht="23.25" customHeight="1" thickBot="1" x14ac:dyDescent="0.35">
      <c r="A20" s="110" t="str">
        <f>'Matriz Nº1'!A22</f>
        <v xml:space="preserve">Objetivo Estratégico: </v>
      </c>
      <c r="B20" s="326" t="str">
        <f>+'Matriz Nº1'!B22:H22</f>
        <v>Modernizar la Imprenta Nacional, en un plazo de 5 años; de tal manera que permita la mejora de los niveles de producción con prácticas amigables con el ambiente.</v>
      </c>
      <c r="C20" s="327"/>
      <c r="D20" s="327"/>
      <c r="E20" s="327"/>
      <c r="F20" s="327"/>
      <c r="G20" s="327"/>
      <c r="H20" s="327"/>
      <c r="I20" s="328"/>
      <c r="J20" s="1"/>
      <c r="K20" s="3"/>
      <c r="L20" s="3"/>
      <c r="M20" s="3"/>
      <c r="N20" s="3"/>
      <c r="O20" s="3"/>
      <c r="P20" s="3"/>
      <c r="Q20" s="3"/>
      <c r="R20" s="3"/>
      <c r="S20" s="3"/>
      <c r="T20" s="3"/>
      <c r="U20" s="3"/>
      <c r="V20" s="3"/>
      <c r="W20" s="3"/>
      <c r="X20" s="3"/>
      <c r="Y20" s="3"/>
      <c r="Z20" s="3"/>
      <c r="AA20" s="3"/>
      <c r="AB20" s="3"/>
      <c r="AC20" s="3"/>
    </row>
    <row r="21" spans="1:29" s="152" customFormat="1" ht="16.5" customHeight="1" x14ac:dyDescent="0.3">
      <c r="A21" s="112" t="str">
        <f>'Matriz Nº1'!A23</f>
        <v>Objetivo táctico</v>
      </c>
      <c r="B21" s="329" t="str">
        <f>+'Matriz Nº1'!B23:H23</f>
        <v>3. Mantener actualizados los contratos de mantenimiento preventivo y los insumos necesarios para que la unidad de Arte y Diseño opere eficientemente.</v>
      </c>
      <c r="C21" s="330"/>
      <c r="D21" s="330"/>
      <c r="E21" s="330"/>
      <c r="F21" s="330"/>
      <c r="G21" s="330"/>
      <c r="H21" s="330"/>
      <c r="I21" s="331"/>
      <c r="J21" s="1"/>
      <c r="K21" s="3"/>
      <c r="L21" s="3"/>
      <c r="M21" s="3"/>
      <c r="N21" s="3"/>
      <c r="O21" s="3"/>
      <c r="P21" s="3"/>
      <c r="Q21" s="3"/>
      <c r="R21" s="3"/>
      <c r="S21" s="3"/>
      <c r="T21" s="3"/>
      <c r="U21" s="3"/>
      <c r="V21" s="3"/>
      <c r="W21" s="3"/>
      <c r="X21" s="3"/>
      <c r="Y21" s="3"/>
      <c r="Z21" s="3"/>
      <c r="AA21" s="3"/>
      <c r="AB21" s="3"/>
      <c r="AC21" s="3"/>
    </row>
    <row r="22" spans="1:29" s="152" customFormat="1" ht="83.25" customHeight="1" x14ac:dyDescent="0.3">
      <c r="A22" s="113" t="str">
        <f>'Matriz Nº1'!A24</f>
        <v>3.1</v>
      </c>
      <c r="B22" s="6" t="str">
        <f>IF(A22&lt;0,'Matriz Nº1'!B24,CONCATENATE('Matriz Nº1'!F24," ",'Matriz Nº1'!G24))</f>
        <v xml:space="preserve">R001 Tecnologías de Información </v>
      </c>
      <c r="C22" s="5" t="s">
        <v>30</v>
      </c>
      <c r="D22" s="5" t="s">
        <v>31</v>
      </c>
      <c r="E22" s="6" t="str">
        <f>+IF((VLOOKUP(C22,'Tabla 2-3-4-5'!$B$10:$C$12,2,FALSE)*(VLOOKUP('Matriz Nº2'!D22,'Tabla 2-3-4-5'!$B$10:$C$12,2,FALSE)))&lt;3,"BAJO",IF((VLOOKUP(C22,'Tabla 2-3-4-5'!$B$10:$C$12,2,FALSE)*(VLOOKUP('Matriz Nº2'!D22,'Tabla 2-3-4-5'!$B$10:$C$12,2,FALSE)))&gt;5,"ALTO","MEDIO"))</f>
        <v>MEDIO</v>
      </c>
      <c r="F22" s="7" t="str">
        <f>+'Matriz Nº1'!E24</f>
        <v>Realizar las contrataciones requeridas para un adecuado mantenimiento.</v>
      </c>
      <c r="G22" s="5" t="s">
        <v>30</v>
      </c>
      <c r="H22" s="5" t="s">
        <v>31</v>
      </c>
      <c r="I22" s="6" t="str">
        <f>+IF((VLOOKUP(G22,'Tabla 2-3-4-5'!$B$10:$C$12,2,FALSE)*(VLOOKUP('Matriz Nº2'!H22,'Tabla 2-3-4-5'!$B$10:$C$12,2,FALSE)))&lt;3,"BAJO",IF((VLOOKUP(G22,'Tabla 2-3-4-5'!$B$10:$C$12,2,FALSE)*(VLOOKUP('Matriz Nº2'!H22,'Tabla 2-3-4-5'!$B$10:$C$12,2,FALSE)))&gt;5,"ALTO","MEDIO"))</f>
        <v>MEDIO</v>
      </c>
      <c r="J22" s="11"/>
      <c r="K22" s="12"/>
      <c r="L22" s="12"/>
      <c r="M22" s="12"/>
      <c r="N22" s="12"/>
      <c r="O22" s="12"/>
      <c r="P22" s="12"/>
      <c r="Q22" s="12"/>
      <c r="R22" s="12"/>
      <c r="S22" s="12"/>
      <c r="T22" s="12"/>
      <c r="U22" s="12"/>
      <c r="V22" s="12"/>
      <c r="W22" s="12"/>
      <c r="X22" s="12"/>
      <c r="Y22" s="12"/>
      <c r="Z22" s="12"/>
      <c r="AA22" s="12"/>
      <c r="AB22" s="12"/>
      <c r="AC22" s="12"/>
    </row>
    <row r="23" spans="1:29" s="152" customFormat="1" ht="83.25" customHeight="1" x14ac:dyDescent="0.3">
      <c r="A23" s="113" t="str">
        <f>'Matriz Nº1'!A25</f>
        <v>3.2</v>
      </c>
      <c r="B23" s="6" t="str">
        <f>IF(A23&lt;0,'Matriz Nº1'!B25,CONCATENATE('Matriz Nº1'!F25," ",'Matriz Nº1'!G25))</f>
        <v xml:space="preserve">R004 Insumos </v>
      </c>
      <c r="C23" s="5" t="s">
        <v>29</v>
      </c>
      <c r="D23" s="5" t="s">
        <v>31</v>
      </c>
      <c r="E23" s="6" t="str">
        <f>+IF((VLOOKUP(C23,'Tabla 2-3-4-5'!$B$10:$C$12,2,FALSE)*(VLOOKUP('Matriz Nº2'!D23,'Tabla 2-3-4-5'!$B$10:$C$12,2,FALSE)))&lt;3,"BAJO",IF((VLOOKUP(C23,'Tabla 2-3-4-5'!$B$10:$C$12,2,FALSE)*(VLOOKUP('Matriz Nº2'!D23,'Tabla 2-3-4-5'!$B$10:$C$12,2,FALSE)))&gt;5,"ALTO","MEDIO"))</f>
        <v>ALTO</v>
      </c>
      <c r="F23" s="7" t="str">
        <f>+'Matriz Nº1'!E25</f>
        <v>Capacitación en temas de contrataciones administrativa.</v>
      </c>
      <c r="G23" s="5" t="s">
        <v>30</v>
      </c>
      <c r="H23" s="5" t="s">
        <v>31</v>
      </c>
      <c r="I23" s="6" t="str">
        <f>+IF((VLOOKUP(G23,'Tabla 2-3-4-5'!$B$10:$C$12,2,FALSE)*(VLOOKUP('Matriz Nº2'!H23,'Tabla 2-3-4-5'!$B$10:$C$12,2,FALSE)))&lt;3,"BAJO",IF((VLOOKUP(G23,'Tabla 2-3-4-5'!$B$10:$C$12,2,FALSE)*(VLOOKUP('Matriz Nº2'!H23,'Tabla 2-3-4-5'!$B$10:$C$12,2,FALSE)))&gt;5,"ALTO","MEDIO"))</f>
        <v>MEDIO</v>
      </c>
      <c r="J23" s="11"/>
      <c r="K23" s="12"/>
      <c r="L23" s="12"/>
      <c r="M23" s="12"/>
      <c r="N23" s="12"/>
      <c r="O23" s="12"/>
      <c r="P23" s="12"/>
      <c r="Q23" s="12"/>
      <c r="R23" s="12"/>
      <c r="S23" s="12"/>
      <c r="T23" s="12"/>
      <c r="U23" s="12"/>
      <c r="V23" s="12"/>
      <c r="W23" s="12"/>
      <c r="X23" s="12"/>
      <c r="Y23" s="12"/>
      <c r="Z23" s="12"/>
      <c r="AA23" s="12"/>
      <c r="AB23" s="12"/>
      <c r="AC23" s="12"/>
    </row>
    <row r="24" spans="1:29" s="152" customFormat="1" ht="83.25" customHeight="1" x14ac:dyDescent="0.3">
      <c r="A24" s="113" t="str">
        <f>'Matriz Nº1'!A26</f>
        <v>3.3</v>
      </c>
      <c r="B24" s="6" t="e">
        <f>IF(A24&lt;0,'Matriz Nº1'!B19,CONCATENATE('Matriz Nº1'!F26," ",'Matriz Nº1'!G26))</f>
        <v>#N/A</v>
      </c>
      <c r="C24" s="5"/>
      <c r="D24" s="5"/>
      <c r="E24" s="6" t="e">
        <f>+IF((VLOOKUP(C24,'Tabla 2-3-4-5'!$B$10:$C$12,2,FALSE)*(VLOOKUP('Matriz Nº2'!D24,'Tabla 2-3-4-5'!$B$10:$C$12,2,FALSE)))&lt;3,"BAJO",IF((VLOOKUP(C24,'Tabla 2-3-4-5'!$B$10:$C$12,2,FALSE)*(VLOOKUP('Matriz Nº2'!D24,'Tabla 2-3-4-5'!$B$10:$C$12,2,FALSE)))&gt;5,"ALTO","MEDIO"))</f>
        <v>#N/A</v>
      </c>
      <c r="F24" s="7"/>
      <c r="G24" s="5"/>
      <c r="H24" s="5"/>
      <c r="I24" s="6" t="e">
        <f>+IF((VLOOKUP(G24,'Tabla 2-3-4-5'!$B$10:$C$12,2,FALSE)*(VLOOKUP('Matriz Nº2'!H24,'Tabla 2-3-4-5'!$B$10:$C$12,2,FALSE)))&lt;3,"BAJO",IF((VLOOKUP(G24,'Tabla 2-3-4-5'!$B$10:$C$12,2,FALSE)*(VLOOKUP('Matriz Nº2'!H24,'Tabla 2-3-4-5'!$B$10:$C$12,2,FALSE)))&gt;5,"ALTO","MEDIO"))</f>
        <v>#N/A</v>
      </c>
      <c r="J24" s="11"/>
      <c r="K24" s="12"/>
      <c r="L24" s="12"/>
      <c r="M24" s="12"/>
      <c r="N24" s="12"/>
      <c r="O24" s="12"/>
      <c r="P24" s="12"/>
      <c r="Q24" s="12"/>
      <c r="R24" s="12"/>
      <c r="S24" s="12"/>
      <c r="T24" s="12"/>
      <c r="U24" s="12"/>
      <c r="V24" s="12"/>
      <c r="W24" s="12"/>
      <c r="X24" s="12"/>
      <c r="Y24" s="12"/>
      <c r="Z24" s="12"/>
      <c r="AA24" s="12"/>
      <c r="AB24" s="12"/>
      <c r="AC24" s="12"/>
    </row>
    <row r="25" spans="1:29" s="152" customFormat="1" ht="83.25" customHeight="1" x14ac:dyDescent="0.3">
      <c r="A25" s="113" t="str">
        <f>'Matriz Nº1'!A27</f>
        <v>3.4</v>
      </c>
      <c r="B25" s="6" t="e">
        <f>IF(A25&lt;0,'Matriz Nº1'!B27,CONCATENATE('Matriz Nº1'!F27," ",'Matriz Nº1'!G27))</f>
        <v>#N/A</v>
      </c>
      <c r="C25" s="5"/>
      <c r="D25" s="5"/>
      <c r="E25" s="6" t="e">
        <f>+IF((VLOOKUP(C25,'Tabla 2-3-4-5'!$B$10:$C$12,2,FALSE)*(VLOOKUP('Matriz Nº2'!D25,'Tabla 2-3-4-5'!$B$10:$C$12,2,FALSE)))&lt;3,"BAJO",IF((VLOOKUP(C25,'Tabla 2-3-4-5'!$B$10:$C$12,2,FALSE)*(VLOOKUP('Matriz Nº2'!D25,'Tabla 2-3-4-5'!$B$10:$C$12,2,FALSE)))&gt;5,"ALTO","MEDIO"))</f>
        <v>#N/A</v>
      </c>
      <c r="F25" s="7">
        <f>+'Matriz Nº1'!E27</f>
        <v>0</v>
      </c>
      <c r="G25" s="5"/>
      <c r="H25" s="5"/>
      <c r="I25" s="6" t="e">
        <f>+IF((VLOOKUP(G25,'Tabla 2-3-4-5'!$B$10:$C$12,2,FALSE)*(VLOOKUP('Matriz Nº2'!H25,'Tabla 2-3-4-5'!$B$10:$C$12,2,FALSE)))&lt;3,"BAJO",IF((VLOOKUP(G25,'Tabla 2-3-4-5'!$B$10:$C$12,2,FALSE)*(VLOOKUP('Matriz Nº2'!H25,'Tabla 2-3-4-5'!$B$10:$C$12,2,FALSE)))&gt;5,"ALTO","MEDIO"))</f>
        <v>#N/A</v>
      </c>
      <c r="J25" s="11"/>
      <c r="K25" s="12"/>
      <c r="L25" s="12"/>
      <c r="M25" s="12"/>
      <c r="N25" s="12"/>
      <c r="O25" s="12"/>
      <c r="P25" s="12"/>
      <c r="Q25" s="12"/>
      <c r="R25" s="12"/>
      <c r="S25" s="12"/>
      <c r="T25" s="12"/>
      <c r="U25" s="12"/>
      <c r="V25" s="12"/>
      <c r="W25" s="12"/>
      <c r="X25" s="12"/>
      <c r="Y25" s="12"/>
      <c r="Z25" s="12"/>
      <c r="AA25" s="12"/>
      <c r="AB25" s="12"/>
      <c r="AC25" s="12"/>
    </row>
    <row r="26" spans="1:29" s="152" customFormat="1" ht="83.25" customHeight="1" thickBot="1" x14ac:dyDescent="0.35">
      <c r="A26" s="113" t="str">
        <f>'Matriz Nº1'!A28</f>
        <v>3.5</v>
      </c>
      <c r="B26" s="6" t="e">
        <f>IF(A26&lt;0,'Matriz Nº1'!B28,CONCATENATE('Matriz Nº1'!F28," ",'Matriz Nº1'!G28))</f>
        <v>#N/A</v>
      </c>
      <c r="C26" s="5"/>
      <c r="D26" s="5"/>
      <c r="E26" s="6" t="e">
        <f>+IF((VLOOKUP(C26,'Tabla 2-3-4-5'!$B$10:$C$12,2,FALSE)*(VLOOKUP('Matriz Nº2'!D26,'Tabla 2-3-4-5'!$B$10:$C$12,2,FALSE)))&lt;3,"BAJO",IF((VLOOKUP(C26,'Tabla 2-3-4-5'!$B$10:$C$12,2,FALSE)*(VLOOKUP('Matriz Nº2'!D26,'Tabla 2-3-4-5'!$B$10:$C$12,2,FALSE)))&gt;5,"ALTO","MEDIO"))</f>
        <v>#N/A</v>
      </c>
      <c r="F26" s="7">
        <f>+'Matriz Nº1'!E28</f>
        <v>0</v>
      </c>
      <c r="G26" s="5"/>
      <c r="H26" s="5"/>
      <c r="I26" s="6" t="e">
        <f>+IF((VLOOKUP(G26,'Tabla 2-3-4-5'!$B$10:$C$12,2,FALSE)*(VLOOKUP('Matriz Nº2'!H26,'Tabla 2-3-4-5'!$B$10:$C$12,2,FALSE)))&lt;3,"BAJO",IF((VLOOKUP(G26,'Tabla 2-3-4-5'!$B$10:$C$12,2,FALSE)*(VLOOKUP('Matriz Nº2'!H26,'Tabla 2-3-4-5'!$B$10:$C$12,2,FALSE)))&gt;5,"ALTO","MEDIO"))</f>
        <v>#N/A</v>
      </c>
      <c r="J26" s="11"/>
      <c r="K26" s="12"/>
      <c r="L26" s="12"/>
      <c r="M26" s="12"/>
      <c r="N26" s="12"/>
      <c r="O26" s="12"/>
      <c r="P26" s="12"/>
      <c r="Q26" s="12"/>
      <c r="R26" s="12"/>
      <c r="S26" s="12"/>
      <c r="T26" s="12"/>
      <c r="U26" s="12"/>
      <c r="V26" s="12"/>
      <c r="W26" s="12"/>
      <c r="X26" s="12"/>
      <c r="Y26" s="12"/>
      <c r="Z26" s="12"/>
      <c r="AA26" s="12"/>
      <c r="AB26" s="12"/>
      <c r="AC26" s="12"/>
    </row>
    <row r="27" spans="1:29" s="152" customFormat="1" ht="23.25" customHeight="1" thickBot="1" x14ac:dyDescent="0.35">
      <c r="A27" s="110" t="str">
        <f>'Matriz Nº1'!A29</f>
        <v xml:space="preserve">Objetivo Estratégico: </v>
      </c>
      <c r="B27" s="326" t="str">
        <f>+'Matriz Nº1'!B29:H29</f>
        <v>Modernizar la Imprenta Nacional, en un plazo de 5 años; de tal manera que permita la mejora de los niveles de producción con prácticas amigables con el ambiente.</v>
      </c>
      <c r="C27" s="327"/>
      <c r="D27" s="327"/>
      <c r="E27" s="327"/>
      <c r="F27" s="327"/>
      <c r="G27" s="327"/>
      <c r="H27" s="327"/>
      <c r="I27" s="328"/>
      <c r="J27" s="1"/>
      <c r="K27" s="3"/>
      <c r="L27" s="3"/>
      <c r="M27" s="3"/>
      <c r="N27" s="3"/>
      <c r="O27" s="3"/>
      <c r="P27" s="3"/>
      <c r="Q27" s="3"/>
      <c r="R27" s="3"/>
      <c r="S27" s="3"/>
      <c r="T27" s="3"/>
      <c r="U27" s="3"/>
      <c r="V27" s="3"/>
      <c r="W27" s="3"/>
      <c r="X27" s="3"/>
      <c r="Y27" s="3"/>
      <c r="Z27" s="3"/>
      <c r="AA27" s="3"/>
      <c r="AB27" s="3"/>
      <c r="AC27" s="3"/>
    </row>
    <row r="28" spans="1:29" s="152" customFormat="1" ht="16.5" customHeight="1" x14ac:dyDescent="0.3">
      <c r="A28" s="112" t="str">
        <f>'Matriz Nº1'!A30</f>
        <v>Objetivo táctico</v>
      </c>
      <c r="B28" s="329" t="str">
        <f>+'Matriz Nº1'!B30:H30</f>
        <v>4. Mantener actualizados los contratos de mantenimiento preventivo y los insumos necesarios para que la unidad de Fotomecánica, opere eficientemente.</v>
      </c>
      <c r="C28" s="330"/>
      <c r="D28" s="330"/>
      <c r="E28" s="330"/>
      <c r="F28" s="330"/>
      <c r="G28" s="330"/>
      <c r="H28" s="330"/>
      <c r="I28" s="331"/>
      <c r="J28" s="1"/>
      <c r="K28" s="3"/>
      <c r="L28" s="3"/>
      <c r="M28" s="3"/>
      <c r="N28" s="3"/>
      <c r="O28" s="3"/>
      <c r="P28" s="3"/>
      <c r="Q28" s="3"/>
      <c r="R28" s="3"/>
      <c r="S28" s="3"/>
      <c r="T28" s="3"/>
      <c r="U28" s="3"/>
      <c r="V28" s="3"/>
      <c r="W28" s="3"/>
      <c r="X28" s="3"/>
      <c r="Y28" s="3"/>
      <c r="Z28" s="3"/>
      <c r="AA28" s="3"/>
      <c r="AB28" s="3"/>
      <c r="AC28" s="3"/>
    </row>
    <row r="29" spans="1:29" s="152" customFormat="1" ht="83.25" customHeight="1" x14ac:dyDescent="0.3">
      <c r="A29" s="113">
        <f>'Matriz Nº1'!A31</f>
        <v>4.0999999999999996</v>
      </c>
      <c r="B29" s="6" t="str">
        <f>IF(A29&lt;0,'Matriz Nº1'!B31,CONCATENATE('Matriz Nº1'!F31," ",'Matriz Nº1'!G31))</f>
        <v xml:space="preserve">R004 Insumos </v>
      </c>
      <c r="C29" s="5" t="s">
        <v>31</v>
      </c>
      <c r="D29" s="5" t="s">
        <v>31</v>
      </c>
      <c r="E29" s="6" t="str">
        <f>+IF((VLOOKUP(C29,'Tabla 2-3-4-5'!$B$10:$C$12,2,FALSE)*(VLOOKUP('Matriz Nº2'!D29,'Tabla 2-3-4-5'!$B$10:$C$12,2,FALSE)))&lt;3,"BAJO",IF((VLOOKUP(C29,'Tabla 2-3-4-5'!$B$10:$C$12,2,FALSE)*(VLOOKUP('Matriz Nº2'!D29,'Tabla 2-3-4-5'!$B$10:$C$12,2,FALSE)))&gt;5,"ALTO","MEDIO"))</f>
        <v>ALTO</v>
      </c>
      <c r="F29" s="7" t="str">
        <f>+'Matriz Nº1'!E31</f>
        <v>Capacitación en temas de contrataciones administrativa.</v>
      </c>
      <c r="G29" s="5" t="s">
        <v>30</v>
      </c>
      <c r="H29" s="5" t="s">
        <v>31</v>
      </c>
      <c r="I29" s="6" t="str">
        <f>+IF((VLOOKUP(G29,'Tabla 2-3-4-5'!$B$10:$C$12,2,FALSE)*(VLOOKUP('Matriz Nº2'!H29,'Tabla 2-3-4-5'!$B$10:$C$12,2,FALSE)))&lt;3,"BAJO",IF((VLOOKUP(G29,'Tabla 2-3-4-5'!$B$10:$C$12,2,FALSE)*(VLOOKUP('Matriz Nº2'!H29,'Tabla 2-3-4-5'!$B$10:$C$12,2,FALSE)))&gt;5,"ALTO","MEDIO"))</f>
        <v>MEDIO</v>
      </c>
      <c r="J29" s="11"/>
      <c r="K29" s="12"/>
      <c r="L29" s="12"/>
      <c r="M29" s="12"/>
      <c r="N29" s="12"/>
      <c r="O29" s="12"/>
      <c r="P29" s="12"/>
      <c r="Q29" s="12"/>
      <c r="R29" s="12"/>
      <c r="S29" s="12"/>
      <c r="T29" s="12"/>
      <c r="U29" s="12"/>
      <c r="V29" s="12"/>
      <c r="W29" s="12"/>
      <c r="X29" s="12"/>
      <c r="Y29" s="12"/>
      <c r="Z29" s="12"/>
      <c r="AA29" s="12"/>
      <c r="AB29" s="12"/>
      <c r="AC29" s="12"/>
    </row>
    <row r="30" spans="1:29" s="152" customFormat="1" ht="83.25" customHeight="1" x14ac:dyDescent="0.3">
      <c r="A30" s="113" t="str">
        <f>'Matriz Nº1'!A32</f>
        <v>4.2</v>
      </c>
      <c r="B30" s="6" t="str">
        <f>IF(A30&lt;0,'Matriz Nº1'!B32,CONCATENATE('Matriz Nº1'!F32," ",'Matriz Nº1'!G32))</f>
        <v xml:space="preserve">R007 Recurso Humano </v>
      </c>
      <c r="C30" s="5" t="s">
        <v>31</v>
      </c>
      <c r="D30" s="5" t="s">
        <v>31</v>
      </c>
      <c r="E30" s="6" t="str">
        <f>+IF((VLOOKUP(C30,'Tabla 2-3-4-5'!$B$10:$C$12,2,FALSE)*(VLOOKUP('Matriz Nº2'!D30,'Tabla 2-3-4-5'!$B$10:$C$12,2,FALSE)))&lt;3,"BAJO",IF((VLOOKUP(C30,'Tabla 2-3-4-5'!$B$10:$C$12,2,FALSE)*(VLOOKUP('Matriz Nº2'!D30,'Tabla 2-3-4-5'!$B$10:$C$12,2,FALSE)))&gt;5,"ALTO","MEDIO"))</f>
        <v>ALTO</v>
      </c>
      <c r="F30" s="7" t="str">
        <f>+'Matriz Nº1'!E32</f>
        <v>Reforzamiento con funcionarios de otras unidades productivas.</v>
      </c>
      <c r="G30" s="5" t="s">
        <v>30</v>
      </c>
      <c r="H30" s="5" t="s">
        <v>31</v>
      </c>
      <c r="I30" s="6" t="str">
        <f>+IF((VLOOKUP(G30,'Tabla 2-3-4-5'!$B$10:$C$12,2,FALSE)*(VLOOKUP('Matriz Nº2'!H30,'Tabla 2-3-4-5'!$B$10:$C$12,2,FALSE)))&lt;3,"BAJO",IF((VLOOKUP(G30,'Tabla 2-3-4-5'!$B$10:$C$12,2,FALSE)*(VLOOKUP('Matriz Nº2'!H30,'Tabla 2-3-4-5'!$B$10:$C$12,2,FALSE)))&gt;5,"ALTO","MEDIO"))</f>
        <v>MEDIO</v>
      </c>
      <c r="J30" s="11"/>
      <c r="K30" s="12"/>
      <c r="L30" s="12"/>
      <c r="M30" s="12"/>
      <c r="N30" s="12"/>
      <c r="O30" s="12"/>
      <c r="P30" s="12"/>
      <c r="Q30" s="12"/>
      <c r="R30" s="12"/>
      <c r="S30" s="12"/>
      <c r="T30" s="12"/>
      <c r="U30" s="12"/>
      <c r="V30" s="12"/>
      <c r="W30" s="12"/>
      <c r="X30" s="12"/>
      <c r="Y30" s="12"/>
      <c r="Z30" s="12"/>
      <c r="AA30" s="12"/>
      <c r="AB30" s="12"/>
      <c r="AC30" s="12"/>
    </row>
    <row r="31" spans="1:29" s="152" customFormat="1" ht="83.25" customHeight="1" x14ac:dyDescent="0.3">
      <c r="A31" s="113" t="str">
        <f>'Matriz Nº1'!A33</f>
        <v>4.3</v>
      </c>
      <c r="B31" s="6" t="str">
        <f>IF(A31&lt;0,'Matriz Nº1'!B33,CONCATENATE('Matriz Nº1'!F33," ",'Matriz Nº1'!G33))</f>
        <v xml:space="preserve">R003 Operativo </v>
      </c>
      <c r="C31" s="5" t="s">
        <v>31</v>
      </c>
      <c r="D31" s="5" t="s">
        <v>31</v>
      </c>
      <c r="E31" s="6" t="str">
        <f>+IF((VLOOKUP(C31,'Tabla 2-3-4-5'!$B$10:$C$12,2,FALSE)*(VLOOKUP('Matriz Nº2'!D31,'Tabla 2-3-4-5'!$B$10:$C$12,2,FALSE)))&lt;3,"BAJO",IF((VLOOKUP(C31,'Tabla 2-3-4-5'!$B$10:$C$12,2,FALSE)*(VLOOKUP('Matriz Nº2'!D31,'Tabla 2-3-4-5'!$B$10:$C$12,2,FALSE)))&gt;5,"ALTO","MEDIO"))</f>
        <v>ALTO</v>
      </c>
      <c r="F31" s="7" t="str">
        <f>+'Matriz Nº1'!E33</f>
        <v>Actualización de manuales de procedimientos en unidades de producción.</v>
      </c>
      <c r="G31" s="5" t="s">
        <v>30</v>
      </c>
      <c r="H31" s="5" t="s">
        <v>31</v>
      </c>
      <c r="I31" s="6" t="str">
        <f>+IF((VLOOKUP(G31,'Tabla 2-3-4-5'!$B$10:$C$12,2,FALSE)*(VLOOKUP('Matriz Nº2'!H31,'Tabla 2-3-4-5'!$B$10:$C$12,2,FALSE)))&lt;3,"BAJO",IF((VLOOKUP(G31,'Tabla 2-3-4-5'!$B$10:$C$12,2,FALSE)*(VLOOKUP('Matriz Nº2'!H31,'Tabla 2-3-4-5'!$B$10:$C$12,2,FALSE)))&gt;5,"ALTO","MEDIO"))</f>
        <v>MEDIO</v>
      </c>
      <c r="J31" s="11"/>
      <c r="K31" s="12"/>
      <c r="L31" s="12"/>
      <c r="M31" s="12"/>
      <c r="N31" s="12"/>
      <c r="O31" s="12"/>
      <c r="P31" s="12"/>
      <c r="Q31" s="12"/>
      <c r="R31" s="12"/>
      <c r="S31" s="12"/>
      <c r="T31" s="12"/>
      <c r="U31" s="12"/>
      <c r="V31" s="12"/>
      <c r="W31" s="12"/>
      <c r="X31" s="12"/>
      <c r="Y31" s="12"/>
      <c r="Z31" s="12"/>
      <c r="AA31" s="12"/>
      <c r="AB31" s="12"/>
      <c r="AC31" s="12"/>
    </row>
    <row r="32" spans="1:29" s="152" customFormat="1" ht="83.25" customHeight="1" x14ac:dyDescent="0.3">
      <c r="A32" s="113" t="str">
        <f>'Matriz Nº1'!A34</f>
        <v>4.4</v>
      </c>
      <c r="B32" s="6" t="e">
        <f>IF(A32&lt;0,'Matriz Nº1'!B34,CONCATENATE('Matriz Nº1'!F34," ",'Matriz Nº1'!G34))</f>
        <v>#N/A</v>
      </c>
      <c r="C32" s="5"/>
      <c r="D32" s="5"/>
      <c r="E32" s="6" t="e">
        <f>+IF((VLOOKUP(C32,'Tabla 2-3-4-5'!$B$10:$C$12,2,FALSE)*(VLOOKUP('Matriz Nº2'!D32,'Tabla 2-3-4-5'!$B$10:$C$12,2,FALSE)))&lt;3,"BAJO",IF((VLOOKUP(C32,'Tabla 2-3-4-5'!$B$10:$C$12,2,FALSE)*(VLOOKUP('Matriz Nº2'!D32,'Tabla 2-3-4-5'!$B$10:$C$12,2,FALSE)))&gt;5,"ALTO","MEDIO"))</f>
        <v>#N/A</v>
      </c>
      <c r="F32" s="7">
        <f>+'Matriz Nº1'!E34</f>
        <v>0</v>
      </c>
      <c r="G32" s="5"/>
      <c r="H32" s="5"/>
      <c r="I32" s="6" t="e">
        <f>+IF((VLOOKUP(G32,'Tabla 2-3-4-5'!$B$10:$C$12,2,FALSE)*(VLOOKUP('Matriz Nº2'!H32,'Tabla 2-3-4-5'!$B$10:$C$12,2,FALSE)))&lt;3,"BAJO",IF((VLOOKUP(G32,'Tabla 2-3-4-5'!$B$10:$C$12,2,FALSE)*(VLOOKUP('Matriz Nº2'!H32,'Tabla 2-3-4-5'!$B$10:$C$12,2,FALSE)))&gt;5,"ALTO","MEDIO"))</f>
        <v>#N/A</v>
      </c>
      <c r="J32" s="11"/>
      <c r="K32" s="12"/>
      <c r="L32" s="12"/>
      <c r="M32" s="12"/>
      <c r="N32" s="12"/>
      <c r="O32" s="12"/>
      <c r="P32" s="12"/>
      <c r="Q32" s="12"/>
      <c r="R32" s="12"/>
      <c r="S32" s="12"/>
      <c r="T32" s="12"/>
      <c r="U32" s="12"/>
      <c r="V32" s="12"/>
      <c r="W32" s="12"/>
      <c r="X32" s="12"/>
      <c r="Y32" s="12"/>
      <c r="Z32" s="12"/>
      <c r="AA32" s="12"/>
      <c r="AB32" s="12"/>
      <c r="AC32" s="12"/>
    </row>
    <row r="33" spans="1:29" s="152" customFormat="1" ht="83.25" customHeight="1" thickBot="1" x14ac:dyDescent="0.35">
      <c r="A33" s="113" t="str">
        <f>'Matriz Nº1'!A35</f>
        <v>4.5</v>
      </c>
      <c r="B33" s="6" t="e">
        <f>IF(A33&lt;0,'Matriz Nº1'!B35,CONCATENATE('Matriz Nº1'!F35," ",'Matriz Nº1'!G35))</f>
        <v>#N/A</v>
      </c>
      <c r="C33" s="5"/>
      <c r="D33" s="5"/>
      <c r="E33" s="6" t="e">
        <f>+IF((VLOOKUP(C33,'Tabla 2-3-4-5'!$B$10:$C$12,2,FALSE)*(VLOOKUP('Matriz Nº2'!D33,'Tabla 2-3-4-5'!$B$10:$C$12,2,FALSE)))&lt;3,"BAJO",IF((VLOOKUP(C33,'Tabla 2-3-4-5'!$B$10:$C$12,2,FALSE)*(VLOOKUP('Matriz Nº2'!D33,'Tabla 2-3-4-5'!$B$10:$C$12,2,FALSE)))&gt;5,"ALTO","MEDIO"))</f>
        <v>#N/A</v>
      </c>
      <c r="F33" s="7">
        <f>+'Matriz Nº1'!E35</f>
        <v>0</v>
      </c>
      <c r="G33" s="5"/>
      <c r="H33" s="5"/>
      <c r="I33" s="6" t="e">
        <f>+IF((VLOOKUP(G33,'Tabla 2-3-4-5'!$B$10:$C$12,2,FALSE)*(VLOOKUP('Matriz Nº2'!H33,'Tabla 2-3-4-5'!$B$10:$C$12,2,FALSE)))&lt;3,"BAJO",IF((VLOOKUP(G33,'Tabla 2-3-4-5'!$B$10:$C$12,2,FALSE)*(VLOOKUP('Matriz Nº2'!H33,'Tabla 2-3-4-5'!$B$10:$C$12,2,FALSE)))&gt;5,"ALTO","MEDIO"))</f>
        <v>#N/A</v>
      </c>
      <c r="J33" s="11"/>
      <c r="K33" s="12"/>
      <c r="L33" s="12"/>
      <c r="M33" s="12"/>
      <c r="N33" s="12"/>
      <c r="O33" s="12"/>
      <c r="P33" s="12"/>
      <c r="Q33" s="12"/>
      <c r="R33" s="12"/>
      <c r="S33" s="12"/>
      <c r="T33" s="12"/>
      <c r="U33" s="12"/>
      <c r="V33" s="12"/>
      <c r="W33" s="12"/>
      <c r="X33" s="12"/>
      <c r="Y33" s="12"/>
      <c r="Z33" s="12"/>
      <c r="AA33" s="12"/>
      <c r="AB33" s="12"/>
      <c r="AC33" s="12"/>
    </row>
    <row r="34" spans="1:29" s="152" customFormat="1" ht="23.25" customHeight="1" thickBot="1" x14ac:dyDescent="0.35">
      <c r="A34" s="110" t="str">
        <f>'Matriz Nº1'!A36</f>
        <v xml:space="preserve">Objetivo Estratégico: </v>
      </c>
      <c r="B34" s="326" t="str">
        <f>+'Matriz Nº1'!B36:H36</f>
        <v>Modernizar la Imprenta Nacional, en un plazo de 5 años; de tal manera que permita la mejora de los niveles de producción con prácticas amigables con el ambiente.</v>
      </c>
      <c r="C34" s="327"/>
      <c r="D34" s="327"/>
      <c r="E34" s="327"/>
      <c r="F34" s="327"/>
      <c r="G34" s="327"/>
      <c r="H34" s="327"/>
      <c r="I34" s="328"/>
      <c r="J34" s="1"/>
      <c r="K34" s="3"/>
      <c r="L34" s="3"/>
      <c r="M34" s="3"/>
      <c r="N34" s="3"/>
      <c r="O34" s="3"/>
      <c r="P34" s="3"/>
      <c r="Q34" s="3"/>
      <c r="R34" s="3"/>
      <c r="S34" s="3"/>
      <c r="T34" s="3"/>
      <c r="U34" s="3"/>
      <c r="V34" s="3"/>
      <c r="W34" s="3"/>
      <c r="X34" s="3"/>
      <c r="Y34" s="3"/>
      <c r="Z34" s="3"/>
      <c r="AA34" s="3"/>
      <c r="AB34" s="3"/>
      <c r="AC34" s="3"/>
    </row>
    <row r="35" spans="1:29" s="152" customFormat="1" ht="16.5" customHeight="1" x14ac:dyDescent="0.3">
      <c r="A35" s="112" t="str">
        <f>'Matriz Nº1'!A37</f>
        <v>Objetivo táctico</v>
      </c>
      <c r="B35" s="329" t="str">
        <f>+'Matriz Nº1'!B37:H37</f>
        <v>5. Mantener actualizados los contratos de mantenimiento preventivo y los insumos necesarios para que la unidad de Litografía, opere eficientemente.</v>
      </c>
      <c r="C35" s="330"/>
      <c r="D35" s="330"/>
      <c r="E35" s="330"/>
      <c r="F35" s="330"/>
      <c r="G35" s="330"/>
      <c r="H35" s="330"/>
      <c r="I35" s="331"/>
      <c r="J35" s="1"/>
      <c r="K35" s="3"/>
      <c r="L35" s="3"/>
      <c r="M35" s="3"/>
      <c r="N35" s="3"/>
      <c r="O35" s="3"/>
      <c r="P35" s="3"/>
      <c r="Q35" s="3"/>
      <c r="R35" s="3"/>
      <c r="S35" s="3"/>
      <c r="T35" s="3"/>
      <c r="U35" s="3"/>
      <c r="V35" s="3"/>
      <c r="W35" s="3"/>
      <c r="X35" s="3"/>
      <c r="Y35" s="3"/>
      <c r="Z35" s="3"/>
      <c r="AA35" s="3"/>
      <c r="AB35" s="3"/>
      <c r="AC35" s="3"/>
    </row>
    <row r="36" spans="1:29" s="152" customFormat="1" ht="83.25" customHeight="1" x14ac:dyDescent="0.3">
      <c r="A36" s="113">
        <f>'Matriz Nº1'!A38</f>
        <v>5.0999999999999996</v>
      </c>
      <c r="B36" s="6" t="str">
        <f>IF(A36&lt;0,'Matriz Nº1'!B38,CONCATENATE('Matriz Nº1'!F38," ",'Matriz Nº1'!G38))</f>
        <v xml:space="preserve">R004 Insumos </v>
      </c>
      <c r="C36" s="5" t="s">
        <v>29</v>
      </c>
      <c r="D36" s="5" t="s">
        <v>31</v>
      </c>
      <c r="E36" s="6" t="str">
        <f>+IF((VLOOKUP(C36,'Tabla 2-3-4-5'!$B$10:$C$12,2,FALSE)*(VLOOKUP('Matriz Nº2'!D36,'Tabla 2-3-4-5'!$B$10:$C$12,2,FALSE)))&lt;3,"BAJO",IF((VLOOKUP(C36,'Tabla 2-3-4-5'!$B$10:$C$12,2,FALSE)*(VLOOKUP('Matriz Nº2'!D36,'Tabla 2-3-4-5'!$B$10:$C$12,2,FALSE)))&gt;5,"ALTO","MEDIO"))</f>
        <v>ALTO</v>
      </c>
      <c r="F36" s="7" t="str">
        <f>+'Matriz Nº1'!E38</f>
        <v>Realizar las contrataciones requeridas para un adecuado mantenimiento.</v>
      </c>
      <c r="G36" s="5" t="s">
        <v>30</v>
      </c>
      <c r="H36" s="5" t="s">
        <v>31</v>
      </c>
      <c r="I36" s="6" t="str">
        <f>+IF((VLOOKUP(G36,'Tabla 2-3-4-5'!$B$10:$C$12,2,FALSE)*(VLOOKUP('Matriz Nº2'!H36,'Tabla 2-3-4-5'!$B$10:$C$12,2,FALSE)))&lt;3,"BAJO",IF((VLOOKUP(G36,'Tabla 2-3-4-5'!$B$10:$C$12,2,FALSE)*(VLOOKUP('Matriz Nº2'!H36,'Tabla 2-3-4-5'!$B$10:$C$12,2,FALSE)))&gt;5,"ALTO","MEDIO"))</f>
        <v>MEDIO</v>
      </c>
      <c r="J36" s="11"/>
      <c r="K36" s="12"/>
      <c r="L36" s="12"/>
      <c r="M36" s="12"/>
      <c r="N36" s="12"/>
      <c r="O36" s="12"/>
      <c r="P36" s="12"/>
      <c r="Q36" s="12"/>
      <c r="R36" s="12"/>
      <c r="S36" s="12"/>
      <c r="T36" s="12"/>
      <c r="U36" s="12"/>
      <c r="V36" s="12"/>
      <c r="W36" s="12"/>
      <c r="X36" s="12"/>
      <c r="Y36" s="12"/>
      <c r="Z36" s="12"/>
      <c r="AA36" s="12"/>
      <c r="AB36" s="12"/>
      <c r="AC36" s="12"/>
    </row>
    <row r="37" spans="1:29" s="152" customFormat="1" ht="83.25" customHeight="1" x14ac:dyDescent="0.3">
      <c r="A37" s="113" t="str">
        <f>'Matriz Nº1'!A39</f>
        <v>5.2</v>
      </c>
      <c r="B37" s="6" t="str">
        <f>IF(A37&lt;0,'Matriz Nº1'!B39,CONCATENATE('Matriz Nº1'!F39," ",'Matriz Nº1'!G39))</f>
        <v xml:space="preserve">R003 Operativo </v>
      </c>
      <c r="C37" s="5" t="s">
        <v>29</v>
      </c>
      <c r="D37" s="5" t="s">
        <v>31</v>
      </c>
      <c r="E37" s="6" t="str">
        <f>+IF((VLOOKUP(C37,'Tabla 2-3-4-5'!$B$10:$C$12,2,FALSE)*(VLOOKUP('Matriz Nº2'!D37,'Tabla 2-3-4-5'!$B$10:$C$12,2,FALSE)))&lt;3,"BAJO",IF((VLOOKUP(C37,'Tabla 2-3-4-5'!$B$10:$C$12,2,FALSE)*(VLOOKUP('Matriz Nº2'!D37,'Tabla 2-3-4-5'!$B$10:$C$12,2,FALSE)))&gt;5,"ALTO","MEDIO"))</f>
        <v>ALTO</v>
      </c>
      <c r="F37" s="7" t="str">
        <f>+'Matriz Nº1'!E39</f>
        <v>Capacitación en temas de contrataciones administrativa.</v>
      </c>
      <c r="G37" s="5" t="s">
        <v>30</v>
      </c>
      <c r="H37" s="5" t="s">
        <v>31</v>
      </c>
      <c r="I37" s="6" t="str">
        <f>+IF((VLOOKUP(G37,'Tabla 2-3-4-5'!$B$10:$C$12,2,FALSE)*(VLOOKUP('Matriz Nº2'!H37,'Tabla 2-3-4-5'!$B$10:$C$12,2,FALSE)))&lt;3,"BAJO",IF((VLOOKUP(G37,'Tabla 2-3-4-5'!$B$10:$C$12,2,FALSE)*(VLOOKUP('Matriz Nº2'!H37,'Tabla 2-3-4-5'!$B$10:$C$12,2,FALSE)))&gt;5,"ALTO","MEDIO"))</f>
        <v>MEDIO</v>
      </c>
      <c r="J37" s="11"/>
      <c r="K37" s="12"/>
      <c r="L37" s="12"/>
      <c r="M37" s="12"/>
      <c r="N37" s="12"/>
      <c r="O37" s="12"/>
      <c r="P37" s="12"/>
      <c r="Q37" s="12"/>
      <c r="R37" s="12"/>
      <c r="S37" s="12"/>
      <c r="T37" s="12"/>
      <c r="U37" s="12"/>
      <c r="V37" s="12"/>
      <c r="W37" s="12"/>
      <c r="X37" s="12"/>
      <c r="Y37" s="12"/>
      <c r="Z37" s="12"/>
      <c r="AA37" s="12"/>
      <c r="AB37" s="12"/>
      <c r="AC37" s="12"/>
    </row>
    <row r="38" spans="1:29" s="152" customFormat="1" ht="83.25" customHeight="1" x14ac:dyDescent="0.3">
      <c r="A38" s="113" t="str">
        <f>'Matriz Nº1'!A40</f>
        <v>5.3</v>
      </c>
      <c r="B38" s="6" t="str">
        <f>IF(A38&lt;0,'Matriz Nº1'!B40,CONCATENATE('Matriz Nº1'!F40," ",'Matriz Nº1'!G40))</f>
        <v xml:space="preserve">R003 Operativo </v>
      </c>
      <c r="C38" s="5" t="s">
        <v>29</v>
      </c>
      <c r="D38" s="5" t="s">
        <v>31</v>
      </c>
      <c r="E38" s="6" t="str">
        <f>+IF((VLOOKUP(C38,'Tabla 2-3-4-5'!$B$10:$C$12,2,FALSE)*(VLOOKUP('Matriz Nº2'!D38,'Tabla 2-3-4-5'!$B$10:$C$12,2,FALSE)))&lt;3,"BAJO",IF((VLOOKUP(C38,'Tabla 2-3-4-5'!$B$10:$C$12,2,FALSE)*(VLOOKUP('Matriz Nº2'!D38,'Tabla 2-3-4-5'!$B$10:$C$12,2,FALSE)))&gt;5,"ALTO","MEDIO"))</f>
        <v>ALTO</v>
      </c>
      <c r="F38" s="7" t="str">
        <f>+'Matriz Nº1'!E40</f>
        <v>Establecer criterios de calidad en las funciones de los operarios involucrados en el proceso.</v>
      </c>
      <c r="G38" s="5" t="s">
        <v>30</v>
      </c>
      <c r="H38" s="5" t="s">
        <v>31</v>
      </c>
      <c r="I38" s="6" t="str">
        <f>+IF((VLOOKUP(G38,'Tabla 2-3-4-5'!$B$10:$C$12,2,FALSE)*(VLOOKUP('Matriz Nº2'!H38,'Tabla 2-3-4-5'!$B$10:$C$12,2,FALSE)))&lt;3,"BAJO",IF((VLOOKUP(G38,'Tabla 2-3-4-5'!$B$10:$C$12,2,FALSE)*(VLOOKUP('Matriz Nº2'!H38,'Tabla 2-3-4-5'!$B$10:$C$12,2,FALSE)))&gt;5,"ALTO","MEDIO"))</f>
        <v>MEDIO</v>
      </c>
      <c r="J38" s="11"/>
      <c r="K38" s="12"/>
      <c r="L38" s="12"/>
      <c r="M38" s="12"/>
      <c r="N38" s="12"/>
      <c r="O38" s="12"/>
      <c r="P38" s="12"/>
      <c r="Q38" s="12"/>
      <c r="R38" s="12"/>
      <c r="S38" s="12"/>
      <c r="T38" s="12"/>
      <c r="U38" s="12"/>
      <c r="V38" s="12"/>
      <c r="W38" s="12"/>
      <c r="X38" s="12"/>
      <c r="Y38" s="12"/>
      <c r="Z38" s="12"/>
      <c r="AA38" s="12"/>
      <c r="AB38" s="12"/>
      <c r="AC38" s="12"/>
    </row>
    <row r="39" spans="1:29" s="152" customFormat="1" ht="83.25" customHeight="1" x14ac:dyDescent="0.3">
      <c r="A39" s="113" t="str">
        <f>'Matriz Nº1'!A41</f>
        <v>5.4</v>
      </c>
      <c r="B39" s="6" t="str">
        <f>IF(A39&lt;0,'Matriz Nº1'!B41,CONCATENATE('Matriz Nº1'!F41," ",'Matriz Nº1'!G41))</f>
        <v xml:space="preserve">R005 Estratégico </v>
      </c>
      <c r="C39" s="5" t="s">
        <v>29</v>
      </c>
      <c r="D39" s="5" t="s">
        <v>31</v>
      </c>
      <c r="E39" s="6" t="str">
        <f>+IF((VLOOKUP(C39,'Tabla 2-3-4-5'!$B$10:$C$12,2,FALSE)*(VLOOKUP('Matriz Nº2'!D39,'Tabla 2-3-4-5'!$B$10:$C$12,2,FALSE)))&lt;3,"BAJO",IF((VLOOKUP(C39,'Tabla 2-3-4-5'!$B$10:$C$12,2,FALSE)*(VLOOKUP('Matriz Nº2'!D39,'Tabla 2-3-4-5'!$B$10:$C$12,2,FALSE)))&gt;5,"ALTO","MEDIO"))</f>
        <v>ALTO</v>
      </c>
      <c r="F39" s="7" t="str">
        <f>+'Matriz Nº1'!E41</f>
        <v>Afinar la planificación de la producción.</v>
      </c>
      <c r="G39" s="5" t="s">
        <v>30</v>
      </c>
      <c r="H39" s="5" t="s">
        <v>31</v>
      </c>
      <c r="I39" s="6" t="str">
        <f>+IF((VLOOKUP(G39,'Tabla 2-3-4-5'!$B$10:$C$12,2,FALSE)*(VLOOKUP('Matriz Nº2'!H39,'Tabla 2-3-4-5'!$B$10:$C$12,2,FALSE)))&lt;3,"BAJO",IF((VLOOKUP(G39,'Tabla 2-3-4-5'!$B$10:$C$12,2,FALSE)*(VLOOKUP('Matriz Nº2'!H39,'Tabla 2-3-4-5'!$B$10:$C$12,2,FALSE)))&gt;5,"ALTO","MEDIO"))</f>
        <v>MEDIO</v>
      </c>
      <c r="J39" s="11"/>
      <c r="K39" s="12"/>
      <c r="L39" s="12"/>
      <c r="M39" s="12"/>
      <c r="N39" s="12"/>
      <c r="O39" s="12"/>
      <c r="P39" s="12"/>
      <c r="Q39" s="12"/>
      <c r="R39" s="12"/>
      <c r="S39" s="12"/>
      <c r="T39" s="12"/>
      <c r="U39" s="12"/>
      <c r="V39" s="12"/>
      <c r="W39" s="12"/>
      <c r="X39" s="12"/>
      <c r="Y39" s="12"/>
      <c r="Z39" s="12"/>
      <c r="AA39" s="12"/>
      <c r="AB39" s="12"/>
      <c r="AC39" s="12"/>
    </row>
    <row r="40" spans="1:29" s="152" customFormat="1" ht="83.25" customHeight="1" thickBot="1" x14ac:dyDescent="0.35">
      <c r="A40" s="113" t="str">
        <f>'Matriz Nº1'!A42</f>
        <v>5.5</v>
      </c>
      <c r="B40" s="6" t="e">
        <f>IF(A40&lt;0,'Matriz Nº1'!B42,CONCATENATE('Matriz Nº1'!F42," ",'Matriz Nº1'!G42))</f>
        <v>#N/A</v>
      </c>
      <c r="C40" s="5"/>
      <c r="D40" s="5"/>
      <c r="E40" s="6" t="e">
        <f>+IF((VLOOKUP(C40,'Tabla 2-3-4-5'!$B$10:$C$12,2,FALSE)*(VLOOKUP('Matriz Nº2'!D40,'Tabla 2-3-4-5'!$B$10:$C$12,2,FALSE)))&lt;3,"BAJO",IF((VLOOKUP(C40,'Tabla 2-3-4-5'!$B$10:$C$12,2,FALSE)*(VLOOKUP('Matriz Nº2'!D40,'Tabla 2-3-4-5'!$B$10:$C$12,2,FALSE)))&gt;5,"ALTO","MEDIO"))</f>
        <v>#N/A</v>
      </c>
      <c r="F40" s="7">
        <f>+'Matriz Nº1'!E42</f>
        <v>0</v>
      </c>
      <c r="G40" s="5"/>
      <c r="H40" s="5"/>
      <c r="I40" s="6" t="e">
        <f>+IF((VLOOKUP(G40,'Tabla 2-3-4-5'!$B$10:$C$12,2,FALSE)*(VLOOKUP('Matriz Nº2'!H40,'Tabla 2-3-4-5'!$B$10:$C$12,2,FALSE)))&lt;3,"BAJO",IF((VLOOKUP(G40,'Tabla 2-3-4-5'!$B$10:$C$12,2,FALSE)*(VLOOKUP('Matriz Nº2'!H40,'Tabla 2-3-4-5'!$B$10:$C$12,2,FALSE)))&gt;5,"ALTO","MEDIO"))</f>
        <v>#N/A</v>
      </c>
      <c r="J40" s="11"/>
      <c r="K40" s="12"/>
      <c r="L40" s="12"/>
      <c r="M40" s="12"/>
      <c r="N40" s="12"/>
      <c r="O40" s="12"/>
      <c r="P40" s="12"/>
      <c r="Q40" s="12"/>
      <c r="R40" s="12"/>
      <c r="S40" s="12"/>
      <c r="T40" s="12"/>
      <c r="U40" s="12"/>
      <c r="V40" s="12"/>
      <c r="W40" s="12"/>
      <c r="X40" s="12"/>
      <c r="Y40" s="12"/>
      <c r="Z40" s="12"/>
      <c r="AA40" s="12"/>
      <c r="AB40" s="12"/>
      <c r="AC40" s="12"/>
    </row>
    <row r="41" spans="1:29" s="152" customFormat="1" ht="23.25" customHeight="1" thickBot="1" x14ac:dyDescent="0.35">
      <c r="A41" s="110" t="str">
        <f>'Matriz Nº1'!A43</f>
        <v xml:space="preserve">Objetivo Estratégico: </v>
      </c>
      <c r="B41" s="326" t="str">
        <f>+'Matriz Nº1'!B43:H43</f>
        <v>Modernizar la Imprenta Nacional, en un plazo de 5 años; de tal manera que permita la mejora de los niveles de producción con prácticas amigables con el ambiente.</v>
      </c>
      <c r="C41" s="327"/>
      <c r="D41" s="327"/>
      <c r="E41" s="327"/>
      <c r="F41" s="327"/>
      <c r="G41" s="327"/>
      <c r="H41" s="327"/>
      <c r="I41" s="328"/>
      <c r="J41" s="1"/>
      <c r="K41" s="3"/>
      <c r="L41" s="3"/>
      <c r="M41" s="3"/>
      <c r="N41" s="3"/>
      <c r="O41" s="3"/>
      <c r="P41" s="3"/>
      <c r="Q41" s="3"/>
      <c r="R41" s="3"/>
      <c r="S41" s="3"/>
      <c r="T41" s="3"/>
      <c r="U41" s="3"/>
      <c r="V41" s="3"/>
      <c r="W41" s="3"/>
      <c r="X41" s="3"/>
      <c r="Y41" s="3"/>
      <c r="Z41" s="3"/>
      <c r="AA41" s="3"/>
      <c r="AB41" s="3"/>
      <c r="AC41" s="3"/>
    </row>
    <row r="42" spans="1:29" s="152" customFormat="1" ht="16.5" customHeight="1" x14ac:dyDescent="0.3">
      <c r="A42" s="112" t="str">
        <f>'Matriz Nº1'!A44</f>
        <v>Objetivo táctico</v>
      </c>
      <c r="B42" s="329" t="str">
        <f>+'Matriz Nº1'!B44:H44</f>
        <v>6. Mantener actualizados los contratos de mantenimiento preventivo y los insumos necesarios para que la unidad de Encuadernación, opere eficientemente.</v>
      </c>
      <c r="C42" s="330"/>
      <c r="D42" s="330"/>
      <c r="E42" s="330"/>
      <c r="F42" s="330"/>
      <c r="G42" s="330"/>
      <c r="H42" s="330"/>
      <c r="I42" s="331"/>
      <c r="J42" s="1"/>
      <c r="K42" s="3"/>
      <c r="L42" s="3"/>
      <c r="M42" s="3"/>
      <c r="N42" s="3"/>
      <c r="O42" s="3"/>
      <c r="P42" s="3"/>
      <c r="Q42" s="3"/>
      <c r="R42" s="3"/>
      <c r="S42" s="3"/>
      <c r="T42" s="3"/>
      <c r="U42" s="3"/>
      <c r="V42" s="3"/>
      <c r="W42" s="3"/>
      <c r="X42" s="3"/>
      <c r="Y42" s="3"/>
      <c r="Z42" s="3"/>
      <c r="AA42" s="3"/>
      <c r="AB42" s="3"/>
      <c r="AC42" s="3"/>
    </row>
    <row r="43" spans="1:29" s="152" customFormat="1" ht="83.25" customHeight="1" x14ac:dyDescent="0.3">
      <c r="A43" s="113">
        <f>'Matriz Nº1'!A45</f>
        <v>6.1</v>
      </c>
      <c r="B43" s="6" t="str">
        <f>IF(A43&lt;0,'Matriz Nº1'!B45,CONCATENATE('Matriz Nº1'!F45," ",'Matriz Nº1'!G45))</f>
        <v xml:space="preserve">R004 Insumos </v>
      </c>
      <c r="C43" s="5" t="s">
        <v>31</v>
      </c>
      <c r="D43" s="5" t="s">
        <v>31</v>
      </c>
      <c r="E43" s="6" t="str">
        <f>+IF((VLOOKUP(C43,'Tabla 2-3-4-5'!$B$10:$C$12,2,FALSE)*(VLOOKUP('Matriz Nº2'!D43,'Tabla 2-3-4-5'!$B$10:$C$12,2,FALSE)))&lt;3,"BAJO",IF((VLOOKUP(C43,'Tabla 2-3-4-5'!$B$10:$C$12,2,FALSE)*(VLOOKUP('Matriz Nº2'!D43,'Tabla 2-3-4-5'!$B$10:$C$12,2,FALSE)))&gt;5,"ALTO","MEDIO"))</f>
        <v>ALTO</v>
      </c>
      <c r="F43" s="7" t="str">
        <f>+'Matriz Nº1'!E45</f>
        <v>Solicitar por escrito a la DAF la reparación de las goteras en el Zinc del área de taller.</v>
      </c>
      <c r="G43" s="5" t="s">
        <v>30</v>
      </c>
      <c r="H43" s="5" t="s">
        <v>31</v>
      </c>
      <c r="I43" s="6" t="str">
        <f>+IF((VLOOKUP(G43,'Tabla 2-3-4-5'!$B$10:$C$12,2,FALSE)*(VLOOKUP('Matriz Nº2'!H43,'Tabla 2-3-4-5'!$B$10:$C$12,2,FALSE)))&lt;3,"BAJO",IF((VLOOKUP(G43,'Tabla 2-3-4-5'!$B$10:$C$12,2,FALSE)*(VLOOKUP('Matriz Nº2'!H43,'Tabla 2-3-4-5'!$B$10:$C$12,2,FALSE)))&gt;5,"ALTO","MEDIO"))</f>
        <v>MEDIO</v>
      </c>
      <c r="J43" s="11"/>
      <c r="K43" s="12"/>
      <c r="L43" s="12"/>
      <c r="M43" s="12"/>
      <c r="N43" s="12"/>
      <c r="O43" s="12"/>
      <c r="P43" s="12"/>
      <c r="Q43" s="12"/>
      <c r="R43" s="12"/>
      <c r="S43" s="12"/>
      <c r="T43" s="12"/>
      <c r="U43" s="12"/>
      <c r="V43" s="12"/>
      <c r="W43" s="12"/>
      <c r="X43" s="12"/>
      <c r="Y43" s="12"/>
      <c r="Z43" s="12"/>
      <c r="AA43" s="12"/>
      <c r="AB43" s="12"/>
      <c r="AC43" s="12"/>
    </row>
    <row r="44" spans="1:29" s="152" customFormat="1" ht="83.25" customHeight="1" x14ac:dyDescent="0.3">
      <c r="A44" s="113" t="str">
        <f>'Matriz Nº1'!A46</f>
        <v>6.2</v>
      </c>
      <c r="B44" s="6" t="str">
        <f>IF(A44&lt;0,'Matriz Nº1'!B46,CONCATENATE('Matriz Nº1'!F46," ",'Matriz Nº1'!G46))</f>
        <v xml:space="preserve">R005 Estratégico </v>
      </c>
      <c r="C44" s="5" t="s">
        <v>31</v>
      </c>
      <c r="D44" s="5" t="s">
        <v>31</v>
      </c>
      <c r="E44" s="6" t="str">
        <f>+IF((VLOOKUP(C44,'Tabla 2-3-4-5'!$B$10:$C$12,2,FALSE)*(VLOOKUP('Matriz Nº2'!D44,'Tabla 2-3-4-5'!$B$10:$C$12,2,FALSE)))&lt;3,"BAJO",IF((VLOOKUP(C44,'Tabla 2-3-4-5'!$B$10:$C$12,2,FALSE)*(VLOOKUP('Matriz Nº2'!D44,'Tabla 2-3-4-5'!$B$10:$C$12,2,FALSE)))&gt;5,"ALTO","MEDIO"))</f>
        <v>ALTO</v>
      </c>
      <c r="F44" s="7" t="str">
        <f>+'Matriz Nº1'!E46</f>
        <v>Busqueda de nuevos productos para incentivar el mercado meta.</v>
      </c>
      <c r="G44" s="5" t="s">
        <v>31</v>
      </c>
      <c r="H44" s="5" t="s">
        <v>31</v>
      </c>
      <c r="I44" s="6" t="str">
        <f>+IF((VLOOKUP(G44,'Tabla 2-3-4-5'!$B$10:$C$12,2,FALSE)*(VLOOKUP('Matriz Nº2'!H44,'Tabla 2-3-4-5'!$B$10:$C$12,2,FALSE)))&lt;3,"BAJO",IF((VLOOKUP(G44,'Tabla 2-3-4-5'!$B$10:$C$12,2,FALSE)*(VLOOKUP('Matriz Nº2'!H44,'Tabla 2-3-4-5'!$B$10:$C$12,2,FALSE)))&gt;5,"ALTO","MEDIO"))</f>
        <v>ALTO</v>
      </c>
      <c r="J44" s="11"/>
      <c r="K44" s="12"/>
      <c r="L44" s="12"/>
      <c r="M44" s="12"/>
      <c r="N44" s="12"/>
      <c r="O44" s="12"/>
      <c r="P44" s="12"/>
      <c r="Q44" s="12"/>
      <c r="R44" s="12"/>
      <c r="S44" s="12"/>
      <c r="T44" s="12"/>
      <c r="U44" s="12"/>
      <c r="V44" s="12"/>
      <c r="W44" s="12"/>
      <c r="X44" s="12"/>
      <c r="Y44" s="12"/>
      <c r="Z44" s="12"/>
      <c r="AA44" s="12"/>
      <c r="AB44" s="12"/>
      <c r="AC44" s="12"/>
    </row>
    <row r="45" spans="1:29" s="152" customFormat="1" ht="83.25" customHeight="1" x14ac:dyDescent="0.3">
      <c r="A45" s="113" t="str">
        <f>'Matriz Nº1'!A47</f>
        <v>6.3</v>
      </c>
      <c r="B45" s="6" t="str">
        <f>IF(A45&lt;0,'Matriz Nº1'!B47,CONCATENATE('Matriz Nº1'!F47," ",'Matriz Nº1'!G47))</f>
        <v xml:space="preserve">R009 Políticos </v>
      </c>
      <c r="C45" s="5" t="s">
        <v>31</v>
      </c>
      <c r="D45" s="5" t="s">
        <v>31</v>
      </c>
      <c r="E45" s="6" t="str">
        <f>+IF((VLOOKUP(C45,'Tabla 2-3-4-5'!$B$10:$C$12,2,FALSE)*(VLOOKUP('Matriz Nº2'!D45,'Tabla 2-3-4-5'!$B$10:$C$12,2,FALSE)))&lt;3,"BAJO",IF((VLOOKUP(C45,'Tabla 2-3-4-5'!$B$10:$C$12,2,FALSE)*(VLOOKUP('Matriz Nº2'!D45,'Tabla 2-3-4-5'!$B$10:$C$12,2,FALSE)))&gt;5,"ALTO","MEDIO"))</f>
        <v>ALTO</v>
      </c>
      <c r="F45" s="7" t="str">
        <f>+'Matriz Nº1'!E47</f>
        <v>Reforzamiento con funcionarios de otras unidades productivas.</v>
      </c>
      <c r="G45" s="5" t="s">
        <v>30</v>
      </c>
      <c r="H45" s="5" t="s">
        <v>31</v>
      </c>
      <c r="I45" s="6" t="str">
        <f>+IF((VLOOKUP(G45,'Tabla 2-3-4-5'!$B$10:$C$12,2,FALSE)*(VLOOKUP('Matriz Nº2'!H45,'Tabla 2-3-4-5'!$B$10:$C$12,2,FALSE)))&lt;3,"BAJO",IF((VLOOKUP(G45,'Tabla 2-3-4-5'!$B$10:$C$12,2,FALSE)*(VLOOKUP('Matriz Nº2'!H45,'Tabla 2-3-4-5'!$B$10:$C$12,2,FALSE)))&gt;5,"ALTO","MEDIO"))</f>
        <v>MEDIO</v>
      </c>
      <c r="J45" s="11"/>
      <c r="K45" s="12"/>
      <c r="L45" s="12"/>
      <c r="M45" s="12"/>
      <c r="N45" s="12"/>
      <c r="O45" s="12"/>
      <c r="P45" s="12"/>
      <c r="Q45" s="12"/>
      <c r="R45" s="12"/>
      <c r="S45" s="12"/>
      <c r="T45" s="12"/>
      <c r="U45" s="12"/>
      <c r="V45" s="12"/>
      <c r="W45" s="12"/>
      <c r="X45" s="12"/>
      <c r="Y45" s="12"/>
      <c r="Z45" s="12"/>
      <c r="AA45" s="12"/>
      <c r="AB45" s="12"/>
      <c r="AC45" s="12"/>
    </row>
    <row r="46" spans="1:29" s="152" customFormat="1" ht="83.25" customHeight="1" x14ac:dyDescent="0.3">
      <c r="A46" s="113" t="str">
        <f>'Matriz Nº1'!A48</f>
        <v>6.4</v>
      </c>
      <c r="B46" s="6" t="str">
        <f>IF(A46&lt;0,'Matriz Nº1'!B48,CONCATENATE('Matriz Nº1'!F48," ",'Matriz Nº1'!G48))</f>
        <v xml:space="preserve">R011 Financiero  </v>
      </c>
      <c r="C46" s="5" t="s">
        <v>31</v>
      </c>
      <c r="D46" s="5" t="s">
        <v>31</v>
      </c>
      <c r="E46" s="6" t="str">
        <f>+IF((VLOOKUP(C46,'Tabla 2-3-4-5'!$B$10:$C$12,2,FALSE)*(VLOOKUP('Matriz Nº2'!D46,'Tabla 2-3-4-5'!$B$10:$C$12,2,FALSE)))&lt;3,"BAJO",IF((VLOOKUP(C46,'Tabla 2-3-4-5'!$B$10:$C$12,2,FALSE)*(VLOOKUP('Matriz Nº2'!D46,'Tabla 2-3-4-5'!$B$10:$C$12,2,FALSE)))&gt;5,"ALTO","MEDIO"))</f>
        <v>ALTO</v>
      </c>
      <c r="F46" s="7" t="str">
        <f>+'Matriz Nº1'!E48</f>
        <v>Reajuste de metas</v>
      </c>
      <c r="G46" s="5" t="s">
        <v>30</v>
      </c>
      <c r="H46" s="5" t="s">
        <v>31</v>
      </c>
      <c r="I46" s="6" t="str">
        <f>+IF((VLOOKUP(G46,'Tabla 2-3-4-5'!$B$10:$C$12,2,FALSE)*(VLOOKUP('Matriz Nº2'!H46,'Tabla 2-3-4-5'!$B$10:$C$12,2,FALSE)))&lt;3,"BAJO",IF((VLOOKUP(G46,'Tabla 2-3-4-5'!$B$10:$C$12,2,FALSE)*(VLOOKUP('Matriz Nº2'!H46,'Tabla 2-3-4-5'!$B$10:$C$12,2,FALSE)))&gt;5,"ALTO","MEDIO"))</f>
        <v>MEDIO</v>
      </c>
      <c r="J46" s="11"/>
      <c r="K46" s="12"/>
      <c r="L46" s="12"/>
      <c r="M46" s="12"/>
      <c r="N46" s="12"/>
      <c r="O46" s="12"/>
      <c r="P46" s="12"/>
      <c r="Q46" s="12"/>
      <c r="R46" s="12"/>
      <c r="S46" s="12"/>
      <c r="T46" s="12"/>
      <c r="U46" s="12"/>
      <c r="V46" s="12"/>
      <c r="W46" s="12"/>
      <c r="X46" s="12"/>
      <c r="Y46" s="12"/>
      <c r="Z46" s="12"/>
      <c r="AA46" s="12"/>
      <c r="AB46" s="12"/>
      <c r="AC46" s="12"/>
    </row>
    <row r="47" spans="1:29" s="152" customFormat="1" ht="83.25" customHeight="1" thickBot="1" x14ac:dyDescent="0.35">
      <c r="A47" s="113" t="str">
        <f>'Matriz Nº1'!A49</f>
        <v>6.5</v>
      </c>
      <c r="B47" s="6" t="e">
        <f>IF(A47&lt;0,'Matriz Nº1'!B49,CONCATENATE('Matriz Nº1'!F49," ",'Matriz Nº1'!G49))</f>
        <v>#N/A</v>
      </c>
      <c r="C47" s="5"/>
      <c r="D47" s="5"/>
      <c r="E47" s="6" t="e">
        <f>+IF((VLOOKUP(C47,'Tabla 2-3-4-5'!$B$10:$C$12,2,FALSE)*(VLOOKUP('Matriz Nº2'!D47,'Tabla 2-3-4-5'!$B$10:$C$12,2,FALSE)))&lt;3,"BAJO",IF((VLOOKUP(C47,'Tabla 2-3-4-5'!$B$10:$C$12,2,FALSE)*(VLOOKUP('Matriz Nº2'!D47,'Tabla 2-3-4-5'!$B$10:$C$12,2,FALSE)))&gt;5,"ALTO","MEDIO"))</f>
        <v>#N/A</v>
      </c>
      <c r="F47" s="7">
        <f>+'Matriz Nº1'!E49</f>
        <v>0</v>
      </c>
      <c r="G47" s="5"/>
      <c r="H47" s="5"/>
      <c r="I47" s="6" t="e">
        <f>+IF((VLOOKUP(G47,'Tabla 2-3-4-5'!$B$10:$C$12,2,FALSE)*(VLOOKUP('Matriz Nº2'!H47,'Tabla 2-3-4-5'!$B$10:$C$12,2,FALSE)))&lt;3,"BAJO",IF((VLOOKUP(G47,'Tabla 2-3-4-5'!$B$10:$C$12,2,FALSE)*(VLOOKUP('Matriz Nº2'!H47,'Tabla 2-3-4-5'!$B$10:$C$12,2,FALSE)))&gt;5,"ALTO","MEDIO"))</f>
        <v>#N/A</v>
      </c>
      <c r="J47" s="11"/>
      <c r="K47" s="12"/>
      <c r="L47" s="12"/>
      <c r="M47" s="12"/>
      <c r="N47" s="12"/>
      <c r="O47" s="12"/>
      <c r="P47" s="12"/>
      <c r="Q47" s="12"/>
      <c r="R47" s="12"/>
      <c r="S47" s="12"/>
      <c r="T47" s="12"/>
      <c r="U47" s="12"/>
      <c r="V47" s="12"/>
      <c r="W47" s="12"/>
      <c r="X47" s="12"/>
      <c r="Y47" s="12"/>
      <c r="Z47" s="12"/>
      <c r="AA47" s="12"/>
      <c r="AB47" s="12"/>
      <c r="AC47" s="12"/>
    </row>
    <row r="48" spans="1:29" s="152" customFormat="1" ht="23.25" customHeight="1" thickBot="1" x14ac:dyDescent="0.35">
      <c r="A48" s="110" t="str">
        <f>'Matriz Nº1'!A50</f>
        <v xml:space="preserve">Objetivo Estratégico: </v>
      </c>
      <c r="B48" s="326" t="str">
        <f>+'Matriz Nº1'!B50:H50</f>
        <v>Modernizar la Imprenta Nacional, en un plazo de 5 años; de tal manera que permita la mejora de los niveles de producción con prácticas amigables con el ambiente.</v>
      </c>
      <c r="C48" s="327"/>
      <c r="D48" s="327"/>
      <c r="E48" s="327"/>
      <c r="F48" s="327"/>
      <c r="G48" s="327"/>
      <c r="H48" s="327"/>
      <c r="I48" s="328"/>
      <c r="J48" s="1"/>
      <c r="K48" s="3"/>
      <c r="L48" s="3"/>
      <c r="M48" s="3"/>
      <c r="N48" s="3"/>
      <c r="O48" s="3"/>
      <c r="P48" s="3"/>
      <c r="Q48" s="3"/>
      <c r="R48" s="3"/>
      <c r="S48" s="3"/>
      <c r="T48" s="3"/>
      <c r="U48" s="3"/>
      <c r="V48" s="3"/>
      <c r="W48" s="3"/>
      <c r="X48" s="3"/>
      <c r="Y48" s="3"/>
      <c r="Z48" s="3"/>
      <c r="AA48" s="3"/>
      <c r="AB48" s="3"/>
      <c r="AC48" s="3"/>
    </row>
    <row r="49" spans="1:29" s="152" customFormat="1" ht="16.5" customHeight="1" x14ac:dyDescent="0.3">
      <c r="A49" s="112" t="str">
        <f>'Matriz Nº1'!A51</f>
        <v>Objetivo táctico</v>
      </c>
      <c r="B49" s="329" t="str">
        <f>+'Matriz Nº1'!B51:H51</f>
        <v>7. Mantener actualizados los contratos de mantenimiento preventivo y los insumos necesarios para que la unidad de Guillotinas, opere eficientemente.</v>
      </c>
      <c r="C49" s="330"/>
      <c r="D49" s="330"/>
      <c r="E49" s="330"/>
      <c r="F49" s="330"/>
      <c r="G49" s="330"/>
      <c r="H49" s="330"/>
      <c r="I49" s="331"/>
      <c r="J49" s="1"/>
      <c r="K49" s="3"/>
      <c r="L49" s="3"/>
      <c r="M49" s="3"/>
      <c r="N49" s="3"/>
      <c r="O49" s="3"/>
      <c r="P49" s="3"/>
      <c r="Q49" s="3"/>
      <c r="R49" s="3"/>
      <c r="S49" s="3"/>
      <c r="T49" s="3"/>
      <c r="U49" s="3"/>
      <c r="V49" s="3"/>
      <c r="W49" s="3"/>
      <c r="X49" s="3"/>
      <c r="Y49" s="3"/>
      <c r="Z49" s="3"/>
      <c r="AA49" s="3"/>
      <c r="AB49" s="3"/>
      <c r="AC49" s="3"/>
    </row>
    <row r="50" spans="1:29" s="152" customFormat="1" ht="83.25" customHeight="1" x14ac:dyDescent="0.3">
      <c r="A50" s="113" t="str">
        <f>'Matriz Nº1'!A52</f>
        <v>7.1</v>
      </c>
      <c r="B50" s="6" t="str">
        <f>IF(A50&lt;0,'Matriz Nº1'!B52,CONCATENATE('Matriz Nº1'!F52," ",'Matriz Nº1'!G52))</f>
        <v xml:space="preserve">R007 Recurso Humano </v>
      </c>
      <c r="C50" s="5" t="s">
        <v>31</v>
      </c>
      <c r="D50" s="5" t="s">
        <v>31</v>
      </c>
      <c r="E50" s="6" t="str">
        <f>+IF((VLOOKUP(C50,'Tabla 2-3-4-5'!$B$10:$C$12,2,FALSE)*(VLOOKUP('Matriz Nº2'!D50,'Tabla 2-3-4-5'!$B$10:$C$12,2,FALSE)))&lt;3,"BAJO",IF((VLOOKUP(C50,'Tabla 2-3-4-5'!$B$10:$C$12,2,FALSE)*(VLOOKUP('Matriz Nº2'!D50,'Tabla 2-3-4-5'!$B$10:$C$12,2,FALSE)))&gt;5,"ALTO","MEDIO"))</f>
        <v>ALTO</v>
      </c>
      <c r="F50" s="7" t="str">
        <f>+'Matriz Nº1'!E52</f>
        <v>Reforzamiento con funcionarios de otras unidades productivas.</v>
      </c>
      <c r="G50" s="5" t="s">
        <v>30</v>
      </c>
      <c r="H50" s="5" t="s">
        <v>31</v>
      </c>
      <c r="I50" s="6" t="str">
        <f>+IF((VLOOKUP(G50,'Tabla 2-3-4-5'!$B$10:$C$12,2,FALSE)*(VLOOKUP('Matriz Nº2'!H50,'Tabla 2-3-4-5'!$B$10:$C$12,2,FALSE)))&lt;3,"BAJO",IF((VLOOKUP(G50,'Tabla 2-3-4-5'!$B$10:$C$12,2,FALSE)*(VLOOKUP('Matriz Nº2'!H50,'Tabla 2-3-4-5'!$B$10:$C$12,2,FALSE)))&gt;5,"ALTO","MEDIO"))</f>
        <v>MEDIO</v>
      </c>
      <c r="J50" s="11"/>
      <c r="K50" s="12"/>
      <c r="L50" s="12"/>
      <c r="M50" s="12"/>
      <c r="N50" s="12"/>
      <c r="O50" s="12"/>
      <c r="P50" s="12"/>
      <c r="Q50" s="12"/>
      <c r="R50" s="12"/>
      <c r="S50" s="12"/>
      <c r="T50" s="12"/>
      <c r="U50" s="12"/>
      <c r="V50" s="12"/>
      <c r="W50" s="12"/>
      <c r="X50" s="12"/>
      <c r="Y50" s="12"/>
      <c r="Z50" s="12"/>
      <c r="AA50" s="12"/>
      <c r="AB50" s="12"/>
      <c r="AC50" s="12"/>
    </row>
    <row r="51" spans="1:29" s="152" customFormat="1" ht="83.25" customHeight="1" x14ac:dyDescent="0.3">
      <c r="A51" s="113" t="str">
        <f>'Matriz Nº1'!A53</f>
        <v>7.2</v>
      </c>
      <c r="B51" s="6" t="str">
        <f>IF(A51&lt;0,'Matriz Nº1'!B53,CONCATENATE('Matriz Nº1'!F53," ",'Matriz Nº1'!G53))</f>
        <v xml:space="preserve">R001 Tecnologías de Información </v>
      </c>
      <c r="C51" s="5" t="s">
        <v>29</v>
      </c>
      <c r="D51" s="5" t="s">
        <v>31</v>
      </c>
      <c r="E51" s="6" t="str">
        <f>+IF((VLOOKUP(C51,'Tabla 2-3-4-5'!$B$10:$C$12,2,FALSE)*(VLOOKUP('Matriz Nº2'!D51,'Tabla 2-3-4-5'!$B$10:$C$12,2,FALSE)))&lt;3,"BAJO",IF((VLOOKUP(C51,'Tabla 2-3-4-5'!$B$10:$C$12,2,FALSE)*(VLOOKUP('Matriz Nº2'!D51,'Tabla 2-3-4-5'!$B$10:$C$12,2,FALSE)))&gt;5,"ALTO","MEDIO"))</f>
        <v>ALTO</v>
      </c>
      <c r="F51" s="7" t="str">
        <f>+'Matriz Nº1'!E53</f>
        <v>Mantener actualizada la bitacora de mantenimientos al equipo.</v>
      </c>
      <c r="G51" s="5" t="s">
        <v>30</v>
      </c>
      <c r="H51" s="5" t="s">
        <v>31</v>
      </c>
      <c r="I51" s="6" t="str">
        <f>+IF((VLOOKUP(G51,'Tabla 2-3-4-5'!$B$10:$C$12,2,FALSE)*(VLOOKUP('Matriz Nº2'!H51,'Tabla 2-3-4-5'!$B$10:$C$12,2,FALSE)))&lt;3,"BAJO",IF((VLOOKUP(G51,'Tabla 2-3-4-5'!$B$10:$C$12,2,FALSE)*(VLOOKUP('Matriz Nº2'!H51,'Tabla 2-3-4-5'!$B$10:$C$12,2,FALSE)))&gt;5,"ALTO","MEDIO"))</f>
        <v>MEDIO</v>
      </c>
      <c r="J51" s="11"/>
      <c r="K51" s="12"/>
      <c r="L51" s="12"/>
      <c r="M51" s="12"/>
      <c r="N51" s="12"/>
      <c r="O51" s="12"/>
      <c r="P51" s="12"/>
      <c r="Q51" s="12"/>
      <c r="R51" s="12"/>
      <c r="S51" s="12"/>
      <c r="T51" s="12"/>
      <c r="U51" s="12"/>
      <c r="V51" s="12"/>
      <c r="W51" s="12"/>
      <c r="X51" s="12"/>
      <c r="Y51" s="12"/>
      <c r="Z51" s="12"/>
      <c r="AA51" s="12"/>
      <c r="AB51" s="12"/>
      <c r="AC51" s="12"/>
    </row>
    <row r="52" spans="1:29" s="152" customFormat="1" ht="83.25" customHeight="1" x14ac:dyDescent="0.3">
      <c r="A52" s="113" t="str">
        <f>'Matriz Nº1'!A54</f>
        <v>7.3</v>
      </c>
      <c r="B52" s="6" t="e">
        <f>IF(A52&lt;0,'Matriz Nº1'!B54,CONCATENATE('Matriz Nº1'!F54," ",'Matriz Nº1'!G54))</f>
        <v>#N/A</v>
      </c>
      <c r="C52" s="5"/>
      <c r="D52" s="5"/>
      <c r="E52" s="6" t="e">
        <f>+IF((VLOOKUP(C52,'Tabla 2-3-4-5'!$B$10:$C$12,2,FALSE)*(VLOOKUP('Matriz Nº2'!D52,'Tabla 2-3-4-5'!$B$10:$C$12,2,FALSE)))&lt;3,"BAJO",IF((VLOOKUP(C52,'Tabla 2-3-4-5'!$B$10:$C$12,2,FALSE)*(VLOOKUP('Matriz Nº2'!D52,'Tabla 2-3-4-5'!$B$10:$C$12,2,FALSE)))&gt;5,"ALTO","MEDIO"))</f>
        <v>#N/A</v>
      </c>
      <c r="F52" s="7">
        <f>+'Matriz Nº1'!E54</f>
        <v>0</v>
      </c>
      <c r="G52" s="5"/>
      <c r="H52" s="5"/>
      <c r="I52" s="6" t="e">
        <f>+IF((VLOOKUP(G52,'Tabla 2-3-4-5'!$B$10:$C$12,2,FALSE)*(VLOOKUP('Matriz Nº2'!H52,'Tabla 2-3-4-5'!$B$10:$C$12,2,FALSE)))&lt;3,"BAJO",IF((VLOOKUP(G52,'Tabla 2-3-4-5'!$B$10:$C$12,2,FALSE)*(VLOOKUP('Matriz Nº2'!H52,'Tabla 2-3-4-5'!$B$10:$C$12,2,FALSE)))&gt;5,"ALTO","MEDIO"))</f>
        <v>#N/A</v>
      </c>
      <c r="J52" s="11"/>
      <c r="K52" s="12"/>
      <c r="L52" s="12"/>
      <c r="M52" s="12"/>
      <c r="N52" s="12"/>
      <c r="O52" s="12"/>
      <c r="P52" s="12"/>
      <c r="Q52" s="12"/>
      <c r="R52" s="12"/>
      <c r="S52" s="12"/>
      <c r="T52" s="12"/>
      <c r="U52" s="12"/>
      <c r="V52" s="12"/>
      <c r="W52" s="12"/>
      <c r="X52" s="12"/>
      <c r="Y52" s="12"/>
      <c r="Z52" s="12"/>
      <c r="AA52" s="12"/>
      <c r="AB52" s="12"/>
      <c r="AC52" s="12"/>
    </row>
    <row r="53" spans="1:29" s="152" customFormat="1" ht="83.25" customHeight="1" x14ac:dyDescent="0.3">
      <c r="A53" s="113" t="str">
        <f>'Matriz Nº1'!A55</f>
        <v>7.4</v>
      </c>
      <c r="B53" s="6" t="e">
        <f>IF(A53&lt;0,'Matriz Nº1'!B55,CONCATENATE('Matriz Nº1'!F55," ",'Matriz Nº1'!G55))</f>
        <v>#N/A</v>
      </c>
      <c r="C53" s="5"/>
      <c r="D53" s="5"/>
      <c r="E53" s="6" t="e">
        <f>+IF((VLOOKUP(C53,'Tabla 2-3-4-5'!$B$10:$C$12,2,FALSE)*(VLOOKUP('Matriz Nº2'!D53,'Tabla 2-3-4-5'!$B$10:$C$12,2,FALSE)))&lt;3,"BAJO",IF((VLOOKUP(C53,'Tabla 2-3-4-5'!$B$10:$C$12,2,FALSE)*(VLOOKUP('Matriz Nº2'!D53,'Tabla 2-3-4-5'!$B$10:$C$12,2,FALSE)))&gt;5,"ALTO","MEDIO"))</f>
        <v>#N/A</v>
      </c>
      <c r="F53" s="7">
        <f>+'Matriz Nº1'!E55</f>
        <v>0</v>
      </c>
      <c r="G53" s="5"/>
      <c r="H53" s="5"/>
      <c r="I53" s="6" t="e">
        <f>+IF((VLOOKUP(G53,'Tabla 2-3-4-5'!$B$10:$C$12,2,FALSE)*(VLOOKUP('Matriz Nº2'!H53,'Tabla 2-3-4-5'!$B$10:$C$12,2,FALSE)))&lt;3,"BAJO",IF((VLOOKUP(G53,'Tabla 2-3-4-5'!$B$10:$C$12,2,FALSE)*(VLOOKUP('Matriz Nº2'!H53,'Tabla 2-3-4-5'!$B$10:$C$12,2,FALSE)))&gt;5,"ALTO","MEDIO"))</f>
        <v>#N/A</v>
      </c>
      <c r="J53" s="11"/>
      <c r="K53" s="12"/>
      <c r="L53" s="12"/>
      <c r="M53" s="12"/>
      <c r="N53" s="12"/>
      <c r="O53" s="12"/>
      <c r="P53" s="12"/>
      <c r="Q53" s="12"/>
      <c r="R53" s="12"/>
      <c r="S53" s="12"/>
      <c r="T53" s="12"/>
      <c r="U53" s="12"/>
      <c r="V53" s="12"/>
      <c r="W53" s="12"/>
      <c r="X53" s="12"/>
      <c r="Y53" s="12"/>
      <c r="Z53" s="12"/>
      <c r="AA53" s="12"/>
      <c r="AB53" s="12"/>
      <c r="AC53" s="12"/>
    </row>
    <row r="54" spans="1:29" s="152" customFormat="1" ht="83.25" customHeight="1" thickBot="1" x14ac:dyDescent="0.35">
      <c r="A54" s="113" t="str">
        <f>'Matriz Nº1'!A56</f>
        <v>7.5</v>
      </c>
      <c r="B54" s="6" t="e">
        <f>IF(A54&lt;0,'Matriz Nº1'!B56,CONCATENATE('Matriz Nº1'!F56," ",'Matriz Nº1'!G56))</f>
        <v>#N/A</v>
      </c>
      <c r="C54" s="5"/>
      <c r="D54" s="5"/>
      <c r="E54" s="6" t="e">
        <f>+IF((VLOOKUP(C54,'Tabla 2-3-4-5'!$B$10:$C$12,2,FALSE)*(VLOOKUP('Matriz Nº2'!D54,'Tabla 2-3-4-5'!$B$10:$C$12,2,FALSE)))&lt;3,"BAJO",IF((VLOOKUP(C54,'Tabla 2-3-4-5'!$B$10:$C$12,2,FALSE)*(VLOOKUP('Matriz Nº2'!D54,'Tabla 2-3-4-5'!$B$10:$C$12,2,FALSE)))&gt;5,"ALTO","MEDIO"))</f>
        <v>#N/A</v>
      </c>
      <c r="F54" s="7">
        <f>+'Matriz Nº1'!E56</f>
        <v>0</v>
      </c>
      <c r="G54" s="5"/>
      <c r="H54" s="5"/>
      <c r="I54" s="6" t="e">
        <f>+IF((VLOOKUP(G54,'Tabla 2-3-4-5'!$B$10:$C$12,2,FALSE)*(VLOOKUP('Matriz Nº2'!H54,'Tabla 2-3-4-5'!$B$10:$C$12,2,FALSE)))&lt;3,"BAJO",IF((VLOOKUP(G54,'Tabla 2-3-4-5'!$B$10:$C$12,2,FALSE)*(VLOOKUP('Matriz Nº2'!H54,'Tabla 2-3-4-5'!$B$10:$C$12,2,FALSE)))&gt;5,"ALTO","MEDIO"))</f>
        <v>#N/A</v>
      </c>
      <c r="J54" s="11"/>
      <c r="K54" s="12"/>
      <c r="L54" s="12"/>
      <c r="M54" s="12"/>
      <c r="N54" s="12"/>
      <c r="O54" s="12"/>
      <c r="P54" s="12"/>
      <c r="Q54" s="12"/>
      <c r="R54" s="12"/>
      <c r="S54" s="12"/>
      <c r="T54" s="12"/>
      <c r="U54" s="12"/>
      <c r="V54" s="12"/>
      <c r="W54" s="12"/>
      <c r="X54" s="12"/>
      <c r="Y54" s="12"/>
      <c r="Z54" s="12"/>
      <c r="AA54" s="12"/>
      <c r="AB54" s="12"/>
      <c r="AC54" s="12"/>
    </row>
    <row r="55" spans="1:29" s="152" customFormat="1" ht="23.25" customHeight="1" thickBot="1" x14ac:dyDescent="0.35">
      <c r="A55" s="110" t="str">
        <f>'Matriz Nº1'!A57</f>
        <v xml:space="preserve">Objetivo Estratégico: </v>
      </c>
      <c r="B55" s="326" t="str">
        <f>+'Matriz Nº1'!B57:H57</f>
        <v>Modernizar la Imprenta Nacional, en un plazo de 5 años; de tal manera que permita la mejora de los niveles de producción con prácticas amigables con el ambiente.</v>
      </c>
      <c r="C55" s="327"/>
      <c r="D55" s="327"/>
      <c r="E55" s="327"/>
      <c r="F55" s="327"/>
      <c r="G55" s="327"/>
      <c r="H55" s="327"/>
      <c r="I55" s="328"/>
      <c r="J55" s="1"/>
      <c r="K55" s="3"/>
      <c r="L55" s="3"/>
      <c r="M55" s="3"/>
      <c r="N55" s="3"/>
      <c r="O55" s="3"/>
      <c r="P55" s="3"/>
      <c r="Q55" s="3"/>
      <c r="R55" s="3"/>
      <c r="S55" s="3"/>
      <c r="T55" s="3"/>
      <c r="U55" s="3"/>
      <c r="V55" s="3"/>
      <c r="W55" s="3"/>
      <c r="X55" s="3"/>
      <c r="Y55" s="3"/>
      <c r="Z55" s="3"/>
      <c r="AA55" s="3"/>
      <c r="AB55" s="3"/>
      <c r="AC55" s="3"/>
    </row>
    <row r="56" spans="1:29" s="152" customFormat="1" ht="16.5" customHeight="1" x14ac:dyDescent="0.3">
      <c r="A56" s="112" t="str">
        <f>'Matriz Nº1'!A58</f>
        <v>Objetivo táctico</v>
      </c>
      <c r="B56" s="329" t="str">
        <f>+'Matriz Nº1'!B58:H58</f>
        <v>8. Mantener actualizados los contratos de mantenimiento preventivo y los insumos necesarios para que la unidad de Dobladoras, opere eficientemente.</v>
      </c>
      <c r="C56" s="330"/>
      <c r="D56" s="330"/>
      <c r="E56" s="330"/>
      <c r="F56" s="330"/>
      <c r="G56" s="330"/>
      <c r="H56" s="330"/>
      <c r="I56" s="331"/>
      <c r="J56" s="1"/>
      <c r="K56" s="3"/>
      <c r="L56" s="3"/>
      <c r="M56" s="3"/>
      <c r="N56" s="3"/>
      <c r="O56" s="3"/>
      <c r="P56" s="3"/>
      <c r="Q56" s="3"/>
      <c r="R56" s="3"/>
      <c r="S56" s="3"/>
      <c r="T56" s="3"/>
      <c r="U56" s="3"/>
      <c r="V56" s="3"/>
      <c r="W56" s="3"/>
      <c r="X56" s="3"/>
      <c r="Y56" s="3"/>
      <c r="Z56" s="3"/>
      <c r="AA56" s="3"/>
      <c r="AB56" s="3"/>
      <c r="AC56" s="3"/>
    </row>
    <row r="57" spans="1:29" s="152" customFormat="1" ht="83.25" customHeight="1" x14ac:dyDescent="0.3">
      <c r="A57" s="113" t="str">
        <f>'Matriz Nº1'!A59</f>
        <v>8.1</v>
      </c>
      <c r="B57" s="6" t="str">
        <f>IF(A57&lt;0,'Matriz Nº1'!B59,CONCATENATE('Matriz Nº1'!F59," ",'Matriz Nº1'!G59))</f>
        <v xml:space="preserve">R007 Recurso Humano </v>
      </c>
      <c r="C57" s="5" t="s">
        <v>31</v>
      </c>
      <c r="D57" s="5" t="s">
        <v>31</v>
      </c>
      <c r="E57" s="6" t="str">
        <f>+IF((VLOOKUP(C57,'Tabla 2-3-4-5'!$B$10:$C$12,2,FALSE)*(VLOOKUP('Matriz Nº2'!D57,'Tabla 2-3-4-5'!$B$10:$C$12,2,FALSE)))&lt;3,"BAJO",IF((VLOOKUP(C57,'Tabla 2-3-4-5'!$B$10:$C$12,2,FALSE)*(VLOOKUP('Matriz Nº2'!D57,'Tabla 2-3-4-5'!$B$10:$C$12,2,FALSE)))&gt;5,"ALTO","MEDIO"))</f>
        <v>ALTO</v>
      </c>
      <c r="F57" s="7" t="str">
        <f>+'Matriz Nº1'!E59</f>
        <v>Reforzamiento con funcionarios de otras unidades productivas.</v>
      </c>
      <c r="G57" s="5" t="s">
        <v>30</v>
      </c>
      <c r="H57" s="5" t="s">
        <v>31</v>
      </c>
      <c r="I57" s="6" t="str">
        <f>+IF((VLOOKUP(G57,'Tabla 2-3-4-5'!$B$10:$C$12,2,FALSE)*(VLOOKUP('Matriz Nº2'!H57,'Tabla 2-3-4-5'!$B$10:$C$12,2,FALSE)))&lt;3,"BAJO",IF((VLOOKUP(G57,'Tabla 2-3-4-5'!$B$10:$C$12,2,FALSE)*(VLOOKUP('Matriz Nº2'!H57,'Tabla 2-3-4-5'!$B$10:$C$12,2,FALSE)))&gt;5,"ALTO","MEDIO"))</f>
        <v>MEDIO</v>
      </c>
      <c r="J57" s="11"/>
      <c r="K57" s="12"/>
      <c r="L57" s="12"/>
      <c r="M57" s="12"/>
      <c r="N57" s="12"/>
      <c r="O57" s="12"/>
      <c r="P57" s="12"/>
      <c r="Q57" s="12"/>
      <c r="R57" s="12"/>
      <c r="S57" s="12"/>
      <c r="T57" s="12"/>
      <c r="U57" s="12"/>
      <c r="V57" s="12"/>
      <c r="W57" s="12"/>
      <c r="X57" s="12"/>
      <c r="Y57" s="12"/>
      <c r="Z57" s="12"/>
      <c r="AA57" s="12"/>
      <c r="AB57" s="12"/>
      <c r="AC57" s="12"/>
    </row>
    <row r="58" spans="1:29" s="152" customFormat="1" ht="83.25" customHeight="1" x14ac:dyDescent="0.3">
      <c r="A58" s="113" t="str">
        <f>'Matriz Nº1'!A60</f>
        <v>8.2</v>
      </c>
      <c r="B58" s="6" t="str">
        <f>IF(A58&lt;0,'Matriz Nº1'!B60,CONCATENATE('Matriz Nº1'!F60," ",'Matriz Nº1'!G60))</f>
        <v xml:space="preserve">R003 Operativo </v>
      </c>
      <c r="C58" s="5" t="s">
        <v>31</v>
      </c>
      <c r="D58" s="5" t="s">
        <v>31</v>
      </c>
      <c r="E58" s="6" t="str">
        <f>+IF((VLOOKUP(C58,'Tabla 2-3-4-5'!$B$10:$C$12,2,FALSE)*(VLOOKUP('Matriz Nº2'!D58,'Tabla 2-3-4-5'!$B$10:$C$12,2,FALSE)))&lt;3,"BAJO",IF((VLOOKUP(C58,'Tabla 2-3-4-5'!$B$10:$C$12,2,FALSE)*(VLOOKUP('Matriz Nº2'!D58,'Tabla 2-3-4-5'!$B$10:$C$12,2,FALSE)))&gt;5,"ALTO","MEDIO"))</f>
        <v>ALTO</v>
      </c>
      <c r="F58" s="7" t="str">
        <f>+'Matriz Nº1'!E60</f>
        <v>Capacitación en temas de contrataciones administrativa.</v>
      </c>
      <c r="G58" s="5" t="s">
        <v>30</v>
      </c>
      <c r="H58" s="5" t="s">
        <v>31</v>
      </c>
      <c r="I58" s="6" t="str">
        <f>+IF((VLOOKUP(G58,'Tabla 2-3-4-5'!$B$10:$C$12,2,FALSE)*(VLOOKUP('Matriz Nº2'!H58,'Tabla 2-3-4-5'!$B$10:$C$12,2,FALSE)))&lt;3,"BAJO",IF((VLOOKUP(G58,'Tabla 2-3-4-5'!$B$10:$C$12,2,FALSE)*(VLOOKUP('Matriz Nº2'!H58,'Tabla 2-3-4-5'!$B$10:$C$12,2,FALSE)))&gt;5,"ALTO","MEDIO"))</f>
        <v>MEDIO</v>
      </c>
      <c r="J58" s="11"/>
      <c r="K58" s="12"/>
      <c r="L58" s="12"/>
      <c r="M58" s="12"/>
      <c r="N58" s="12"/>
      <c r="O58" s="12"/>
      <c r="P58" s="12"/>
      <c r="Q58" s="12"/>
      <c r="R58" s="12"/>
      <c r="S58" s="12"/>
      <c r="T58" s="12"/>
      <c r="U58" s="12"/>
      <c r="V58" s="12"/>
      <c r="W58" s="12"/>
      <c r="X58" s="12"/>
      <c r="Y58" s="12"/>
      <c r="Z58" s="12"/>
      <c r="AA58" s="12"/>
      <c r="AB58" s="12"/>
      <c r="AC58" s="12"/>
    </row>
    <row r="59" spans="1:29" s="152" customFormat="1" ht="83.25" customHeight="1" x14ac:dyDescent="0.3">
      <c r="A59" s="113" t="str">
        <f>'Matriz Nº1'!A61</f>
        <v>8.3</v>
      </c>
      <c r="B59" s="6" t="str">
        <f>IF(A59&lt;0,'Matriz Nº1'!B61,CONCATENATE('Matriz Nº1'!F61," ",'Matriz Nº1'!G61))</f>
        <v xml:space="preserve">R005 Estratégico </v>
      </c>
      <c r="C59" s="5" t="s">
        <v>31</v>
      </c>
      <c r="D59" s="5" t="s">
        <v>31</v>
      </c>
      <c r="E59" s="6" t="str">
        <f>+IF((VLOOKUP(C59,'Tabla 2-3-4-5'!$B$10:$C$12,2,FALSE)*(VLOOKUP('Matriz Nº2'!D59,'Tabla 2-3-4-5'!$B$10:$C$12,2,FALSE)))&lt;3,"BAJO",IF((VLOOKUP(C59,'Tabla 2-3-4-5'!$B$10:$C$12,2,FALSE)*(VLOOKUP('Matriz Nº2'!D59,'Tabla 2-3-4-5'!$B$10:$C$12,2,FALSE)))&gt;5,"ALTO","MEDIO"))</f>
        <v>ALTO</v>
      </c>
      <c r="F59" s="7" t="str">
        <f>+'Matriz Nº1'!E61</f>
        <v>Afinar la planificación de la producción.</v>
      </c>
      <c r="G59" s="5" t="s">
        <v>30</v>
      </c>
      <c r="H59" s="5" t="s">
        <v>31</v>
      </c>
      <c r="I59" s="6" t="str">
        <f>+IF((VLOOKUP(G59,'Tabla 2-3-4-5'!$B$10:$C$12,2,FALSE)*(VLOOKUP('Matriz Nº2'!H59,'Tabla 2-3-4-5'!$B$10:$C$12,2,FALSE)))&lt;3,"BAJO",IF((VLOOKUP(G59,'Tabla 2-3-4-5'!$B$10:$C$12,2,FALSE)*(VLOOKUP('Matriz Nº2'!H59,'Tabla 2-3-4-5'!$B$10:$C$12,2,FALSE)))&gt;5,"ALTO","MEDIO"))</f>
        <v>MEDIO</v>
      </c>
      <c r="J59" s="11"/>
      <c r="K59" s="12"/>
      <c r="L59" s="12"/>
      <c r="M59" s="12"/>
      <c r="N59" s="12"/>
      <c r="O59" s="12"/>
      <c r="P59" s="12"/>
      <c r="Q59" s="12"/>
      <c r="R59" s="12"/>
      <c r="S59" s="12"/>
      <c r="T59" s="12"/>
      <c r="U59" s="12"/>
      <c r="V59" s="12"/>
      <c r="W59" s="12"/>
      <c r="X59" s="12"/>
      <c r="Y59" s="12"/>
      <c r="Z59" s="12"/>
      <c r="AA59" s="12"/>
      <c r="AB59" s="12"/>
      <c r="AC59" s="12"/>
    </row>
    <row r="60" spans="1:29" s="152" customFormat="1" ht="83.25" customHeight="1" x14ac:dyDescent="0.3">
      <c r="A60" s="113" t="str">
        <f>'Matriz Nº1'!A62</f>
        <v>8.4</v>
      </c>
      <c r="B60" s="6" t="e">
        <f>IF(A60&lt;0,'Matriz Nº1'!B62,CONCATENATE('Matriz Nº1'!F62," ",'Matriz Nº1'!G62))</f>
        <v>#N/A</v>
      </c>
      <c r="C60" s="5"/>
      <c r="D60" s="5"/>
      <c r="E60" s="6" t="e">
        <f>+IF((VLOOKUP(C60,'Tabla 2-3-4-5'!$B$10:$C$12,2,FALSE)*(VLOOKUP('Matriz Nº2'!D60,'Tabla 2-3-4-5'!$B$10:$C$12,2,FALSE)))&lt;3,"BAJO",IF((VLOOKUP(C60,'Tabla 2-3-4-5'!$B$10:$C$12,2,FALSE)*(VLOOKUP('Matriz Nº2'!D60,'Tabla 2-3-4-5'!$B$10:$C$12,2,FALSE)))&gt;5,"ALTO","MEDIO"))</f>
        <v>#N/A</v>
      </c>
      <c r="F60" s="7">
        <f>+'Matriz Nº1'!E62</f>
        <v>0</v>
      </c>
      <c r="G60" s="5"/>
      <c r="H60" s="5"/>
      <c r="I60" s="6" t="e">
        <f>+IF((VLOOKUP(G60,'Tabla 2-3-4-5'!$B$10:$C$12,2,FALSE)*(VLOOKUP('Matriz Nº2'!H60,'Tabla 2-3-4-5'!$B$10:$C$12,2,FALSE)))&lt;3,"BAJO",IF((VLOOKUP(G60,'Tabla 2-3-4-5'!$B$10:$C$12,2,FALSE)*(VLOOKUP('Matriz Nº2'!H60,'Tabla 2-3-4-5'!$B$10:$C$12,2,FALSE)))&gt;5,"ALTO","MEDIO"))</f>
        <v>#N/A</v>
      </c>
      <c r="J60" s="11"/>
      <c r="K60" s="12"/>
      <c r="L60" s="12"/>
      <c r="M60" s="12"/>
      <c r="N60" s="12"/>
      <c r="O60" s="12"/>
      <c r="P60" s="12"/>
      <c r="Q60" s="12"/>
      <c r="R60" s="12"/>
      <c r="S60" s="12"/>
      <c r="T60" s="12"/>
      <c r="U60" s="12"/>
      <c r="V60" s="12"/>
      <c r="W60" s="12"/>
      <c r="X60" s="12"/>
      <c r="Y60" s="12"/>
      <c r="Z60" s="12"/>
      <c r="AA60" s="12"/>
      <c r="AB60" s="12"/>
      <c r="AC60" s="12"/>
    </row>
    <row r="61" spans="1:29" s="152" customFormat="1" ht="83.25" customHeight="1" thickBot="1" x14ac:dyDescent="0.35">
      <c r="A61" s="113" t="str">
        <f>'Matriz Nº1'!A63</f>
        <v>8.5</v>
      </c>
      <c r="B61" s="6" t="e">
        <f>IF(A61&lt;0,'Matriz Nº1'!B63,CONCATENATE('Matriz Nº1'!F63," ",'Matriz Nº1'!G63))</f>
        <v>#N/A</v>
      </c>
      <c r="C61" s="5"/>
      <c r="D61" s="5"/>
      <c r="E61" s="6" t="e">
        <f>+IF((VLOOKUP(C61,'Tabla 2-3-4-5'!$B$10:$C$12,2,FALSE)*(VLOOKUP('Matriz Nº2'!D61,'Tabla 2-3-4-5'!$B$10:$C$12,2,FALSE)))&lt;3,"BAJO",IF((VLOOKUP(C61,'Tabla 2-3-4-5'!$B$10:$C$12,2,FALSE)*(VLOOKUP('Matriz Nº2'!D61,'Tabla 2-3-4-5'!$B$10:$C$12,2,FALSE)))&gt;5,"ALTO","MEDIO"))</f>
        <v>#N/A</v>
      </c>
      <c r="F61" s="7">
        <f>+'Matriz Nº1'!E63</f>
        <v>0</v>
      </c>
      <c r="G61" s="5"/>
      <c r="H61" s="5"/>
      <c r="I61" s="6" t="e">
        <f>+IF((VLOOKUP(G61,'Tabla 2-3-4-5'!$B$10:$C$12,2,FALSE)*(VLOOKUP('Matriz Nº2'!H61,'Tabla 2-3-4-5'!$B$10:$C$12,2,FALSE)))&lt;3,"BAJO",IF((VLOOKUP(G61,'Tabla 2-3-4-5'!$B$10:$C$12,2,FALSE)*(VLOOKUP('Matriz Nº2'!H61,'Tabla 2-3-4-5'!$B$10:$C$12,2,FALSE)))&gt;5,"ALTO","MEDIO"))</f>
        <v>#N/A</v>
      </c>
      <c r="J61" s="11"/>
      <c r="K61" s="12"/>
      <c r="L61" s="12"/>
      <c r="M61" s="12"/>
      <c r="N61" s="12"/>
      <c r="O61" s="12"/>
      <c r="P61" s="12"/>
      <c r="Q61" s="12"/>
      <c r="R61" s="12"/>
      <c r="S61" s="12"/>
      <c r="T61" s="12"/>
      <c r="U61" s="12"/>
      <c r="V61" s="12"/>
      <c r="W61" s="12"/>
      <c r="X61" s="12"/>
      <c r="Y61" s="12"/>
      <c r="Z61" s="12"/>
      <c r="AA61" s="12"/>
      <c r="AB61" s="12"/>
      <c r="AC61" s="12"/>
    </row>
    <row r="62" spans="1:29" s="152" customFormat="1" ht="23.25" customHeight="1" thickBot="1" x14ac:dyDescent="0.35">
      <c r="A62" s="110" t="str">
        <f>'Matriz Nº1'!A64</f>
        <v xml:space="preserve">Objetivo Estratégico: </v>
      </c>
      <c r="B62" s="326" t="str">
        <f>+'Matriz Nº1'!B64:H64</f>
        <v>Mejorar la gestión de la Imprenta Nacional, en un plazo de 5 años; a tal grado que permita la integración de los procesos en la prestación de los servicios y la sostenibilidad en el tiempo</v>
      </c>
      <c r="C62" s="327"/>
      <c r="D62" s="327"/>
      <c r="E62" s="327"/>
      <c r="F62" s="327"/>
      <c r="G62" s="327"/>
      <c r="H62" s="327"/>
      <c r="I62" s="328"/>
      <c r="J62" s="1"/>
      <c r="K62" s="3"/>
      <c r="L62" s="3"/>
      <c r="M62" s="3"/>
      <c r="N62" s="3"/>
      <c r="O62" s="3"/>
      <c r="P62" s="3"/>
      <c r="Q62" s="3"/>
      <c r="R62" s="3"/>
      <c r="S62" s="3"/>
      <c r="T62" s="3"/>
      <c r="U62" s="3"/>
      <c r="V62" s="3"/>
      <c r="W62" s="3"/>
      <c r="X62" s="3"/>
      <c r="Y62" s="3"/>
      <c r="Z62" s="3"/>
      <c r="AA62" s="3"/>
      <c r="AB62" s="3"/>
      <c r="AC62" s="3"/>
    </row>
    <row r="63" spans="1:29" s="152" customFormat="1" ht="16.5" customHeight="1" x14ac:dyDescent="0.3">
      <c r="A63" s="112" t="str">
        <f>'Matriz Nº1'!A65</f>
        <v>Objetivo táctico</v>
      </c>
      <c r="B63" s="329" t="str">
        <f>+'Matriz Nº1'!B65:H65</f>
        <v>9. Ampliar el acceso digital del usuario a los servicios que brinda la Imprenta Nacional, mediante el mejoramiento y desarrollo de facilidades tecnológicas.
Objetivo del Departamento (SEVRI)</v>
      </c>
      <c r="C63" s="330"/>
      <c r="D63" s="330"/>
      <c r="E63" s="330"/>
      <c r="F63" s="330"/>
      <c r="G63" s="330"/>
      <c r="H63" s="330"/>
      <c r="I63" s="331"/>
      <c r="J63" s="1"/>
      <c r="K63" s="3"/>
      <c r="L63" s="3"/>
      <c r="M63" s="3"/>
      <c r="N63" s="3"/>
      <c r="O63" s="3"/>
      <c r="P63" s="3"/>
      <c r="Q63" s="3"/>
      <c r="R63" s="3"/>
      <c r="S63" s="3"/>
      <c r="T63" s="3"/>
      <c r="U63" s="3"/>
      <c r="V63" s="3"/>
      <c r="W63" s="3"/>
      <c r="X63" s="3"/>
      <c r="Y63" s="3"/>
      <c r="Z63" s="3"/>
      <c r="AA63" s="3"/>
      <c r="AB63" s="3"/>
      <c r="AC63" s="3"/>
    </row>
    <row r="64" spans="1:29" s="152" customFormat="1" ht="83.25" customHeight="1" x14ac:dyDescent="0.3">
      <c r="A64" s="113">
        <f>'Matriz Nº1'!A66</f>
        <v>9.1</v>
      </c>
      <c r="B64" s="6" t="str">
        <f>IF(A64&lt;0,'Matriz Nº1'!B66,CONCATENATE('Matriz Nº1'!F66," ",'Matriz Nº1'!G66))</f>
        <v xml:space="preserve">R001 Tecnologías de Información </v>
      </c>
      <c r="C64" s="5" t="s">
        <v>31</v>
      </c>
      <c r="D64" s="5" t="s">
        <v>31</v>
      </c>
      <c r="E64" s="6" t="str">
        <f>+IF((VLOOKUP(C64,'Tabla 2-3-4-5'!$B$10:$C$12,2,FALSE)*(VLOOKUP('Matriz Nº2'!D64,'Tabla 2-3-4-5'!$B$10:$C$12,2,FALSE)))&lt;3,"BAJO",IF((VLOOKUP(C64,'Tabla 2-3-4-5'!$B$10:$C$12,2,FALSE)*(VLOOKUP('Matriz Nº2'!D64,'Tabla 2-3-4-5'!$B$10:$C$12,2,FALSE)))&gt;5,"ALTO","MEDIO"))</f>
        <v>ALTO</v>
      </c>
      <c r="F64" s="7" t="str">
        <f>+'Matriz Nº1'!E66</f>
        <v>Administración de los contratos de mantenimiento de TI.</v>
      </c>
      <c r="G64" s="5" t="s">
        <v>30</v>
      </c>
      <c r="H64" s="5" t="s">
        <v>31</v>
      </c>
      <c r="I64" s="6" t="str">
        <f>+IF((VLOOKUP(G64,'Tabla 2-3-4-5'!$B$10:$C$12,2,FALSE)*(VLOOKUP('Matriz Nº2'!H64,'Tabla 2-3-4-5'!$B$10:$C$12,2,FALSE)))&lt;3,"BAJO",IF((VLOOKUP(G64,'Tabla 2-3-4-5'!$B$10:$C$12,2,FALSE)*(VLOOKUP('Matriz Nº2'!H64,'Tabla 2-3-4-5'!$B$10:$C$12,2,FALSE)))&gt;5,"ALTO","MEDIO"))</f>
        <v>MEDIO</v>
      </c>
      <c r="J64" s="11"/>
      <c r="K64" s="12"/>
      <c r="L64" s="12"/>
      <c r="M64" s="12"/>
      <c r="N64" s="12"/>
      <c r="O64" s="12"/>
      <c r="P64" s="12"/>
      <c r="Q64" s="12"/>
      <c r="R64" s="12"/>
      <c r="S64" s="12"/>
      <c r="T64" s="12"/>
      <c r="U64" s="12"/>
      <c r="V64" s="12"/>
      <c r="W64" s="12"/>
      <c r="X64" s="12"/>
      <c r="Y64" s="12"/>
      <c r="Z64" s="12"/>
      <c r="AA64" s="12"/>
      <c r="AB64" s="12"/>
      <c r="AC64" s="12"/>
    </row>
    <row r="65" spans="1:29" s="152" customFormat="1" ht="83.25" customHeight="1" x14ac:dyDescent="0.3">
      <c r="A65" s="113" t="str">
        <f>'Matriz Nº1'!A67</f>
        <v>9.2</v>
      </c>
      <c r="B65" s="6" t="str">
        <f>IF(A65&lt;0,'Matriz Nº1'!B67,CONCATENATE('Matriz Nº1'!F67," ",'Matriz Nº1'!G67))</f>
        <v xml:space="preserve">R001 Tecnologías de Información </v>
      </c>
      <c r="C65" s="5" t="s">
        <v>31</v>
      </c>
      <c r="D65" s="5" t="s">
        <v>31</v>
      </c>
      <c r="E65" s="6" t="str">
        <f>+IF((VLOOKUP(C65,'Tabla 2-3-4-5'!$B$10:$C$12,2,FALSE)*(VLOOKUP('Matriz Nº2'!D65,'Tabla 2-3-4-5'!$B$10:$C$12,2,FALSE)))&lt;3,"BAJO",IF((VLOOKUP(C65,'Tabla 2-3-4-5'!$B$10:$C$12,2,FALSE)*(VLOOKUP('Matriz Nº2'!D65,'Tabla 2-3-4-5'!$B$10:$C$12,2,FALSE)))&gt;5,"ALTO","MEDIO"))</f>
        <v>ALTO</v>
      </c>
      <c r="F65" s="7" t="str">
        <f>+'Matriz Nº1'!E67</f>
        <v>Adquisición de licencias.</v>
      </c>
      <c r="G65" s="5" t="s">
        <v>30</v>
      </c>
      <c r="H65" s="5" t="s">
        <v>31</v>
      </c>
      <c r="I65" s="6" t="str">
        <f>+IF((VLOOKUP(G65,'Tabla 2-3-4-5'!$B$10:$C$12,2,FALSE)*(VLOOKUP('Matriz Nº2'!H65,'Tabla 2-3-4-5'!$B$10:$C$12,2,FALSE)))&lt;3,"BAJO",IF((VLOOKUP(G65,'Tabla 2-3-4-5'!$B$10:$C$12,2,FALSE)*(VLOOKUP('Matriz Nº2'!H65,'Tabla 2-3-4-5'!$B$10:$C$12,2,FALSE)))&gt;5,"ALTO","MEDIO"))</f>
        <v>MEDIO</v>
      </c>
      <c r="J65" s="11"/>
      <c r="K65" s="12"/>
      <c r="L65" s="12"/>
      <c r="M65" s="12"/>
      <c r="N65" s="12"/>
      <c r="O65" s="12"/>
      <c r="P65" s="12"/>
      <c r="Q65" s="12"/>
      <c r="R65" s="12"/>
      <c r="S65" s="12"/>
      <c r="T65" s="12"/>
      <c r="U65" s="12"/>
      <c r="V65" s="12"/>
      <c r="W65" s="12"/>
      <c r="X65" s="12"/>
      <c r="Y65" s="12"/>
      <c r="Z65" s="12"/>
      <c r="AA65" s="12"/>
      <c r="AB65" s="12"/>
      <c r="AC65" s="12"/>
    </row>
    <row r="66" spans="1:29" s="152" customFormat="1" ht="83.25" customHeight="1" x14ac:dyDescent="0.3">
      <c r="A66" s="113" t="str">
        <f>'Matriz Nº1'!A68</f>
        <v>9.3</v>
      </c>
      <c r="B66" s="6" t="str">
        <f>IF(A66&lt;0,'Matriz Nº1'!B68,CONCATENATE('Matriz Nº1'!F68," ",'Matriz Nº1'!G68))</f>
        <v xml:space="preserve">R001 Tecnologías de Información </v>
      </c>
      <c r="C66" s="5" t="s">
        <v>31</v>
      </c>
      <c r="D66" s="5" t="s">
        <v>31</v>
      </c>
      <c r="E66" s="6" t="str">
        <f>+IF((VLOOKUP(C66,'Tabla 2-3-4-5'!$B$10:$C$12,2,FALSE)*(VLOOKUP('Matriz Nº2'!D66,'Tabla 2-3-4-5'!$B$10:$C$12,2,FALSE)))&lt;3,"BAJO",IF((VLOOKUP(C66,'Tabla 2-3-4-5'!$B$10:$C$12,2,FALSE)*(VLOOKUP('Matriz Nº2'!D66,'Tabla 2-3-4-5'!$B$10:$C$12,2,FALSE)))&gt;5,"ALTO","MEDIO"))</f>
        <v>ALTO</v>
      </c>
      <c r="F66" s="7" t="str">
        <f>+'Matriz Nº1'!E68</f>
        <v>Planes de contingencia.
Administración de los contratos de mantenimiento de TI.</v>
      </c>
      <c r="G66" s="5" t="s">
        <v>30</v>
      </c>
      <c r="H66" s="5" t="s">
        <v>31</v>
      </c>
      <c r="I66" s="6" t="str">
        <f>+IF((VLOOKUP(G66,'Tabla 2-3-4-5'!$B$10:$C$12,2,FALSE)*(VLOOKUP('Matriz Nº2'!H66,'Tabla 2-3-4-5'!$B$10:$C$12,2,FALSE)))&lt;3,"BAJO",IF((VLOOKUP(G66,'Tabla 2-3-4-5'!$B$10:$C$12,2,FALSE)*(VLOOKUP('Matriz Nº2'!H66,'Tabla 2-3-4-5'!$B$10:$C$12,2,FALSE)))&gt;5,"ALTO","MEDIO"))</f>
        <v>MEDIO</v>
      </c>
      <c r="J66" s="11"/>
      <c r="K66" s="12"/>
      <c r="L66" s="12"/>
      <c r="M66" s="12"/>
      <c r="N66" s="12"/>
      <c r="O66" s="12"/>
      <c r="P66" s="12"/>
      <c r="Q66" s="12"/>
      <c r="R66" s="12"/>
      <c r="S66" s="12"/>
      <c r="T66" s="12"/>
      <c r="U66" s="12"/>
      <c r="V66" s="12"/>
      <c r="W66" s="12"/>
      <c r="X66" s="12"/>
      <c r="Y66" s="12"/>
      <c r="Z66" s="12"/>
      <c r="AA66" s="12"/>
      <c r="AB66" s="12"/>
      <c r="AC66" s="12"/>
    </row>
    <row r="67" spans="1:29" s="152" customFormat="1" ht="83.25" customHeight="1" x14ac:dyDescent="0.3">
      <c r="A67" s="113" t="str">
        <f>'Matriz Nº1'!A69</f>
        <v>9.4</v>
      </c>
      <c r="B67" s="6" t="e">
        <f>IF(A67&lt;0,'Matriz Nº1'!B69,CONCATENATE('Matriz Nº1'!F69," ",'Matriz Nº1'!G69))</f>
        <v>#N/A</v>
      </c>
      <c r="C67" s="5"/>
      <c r="D67" s="5"/>
      <c r="E67" s="6" t="e">
        <f>+IF((VLOOKUP(C67,'Tabla 2-3-4-5'!$B$10:$C$12,2,FALSE)*(VLOOKUP('Matriz Nº2'!D67,'Tabla 2-3-4-5'!$B$10:$C$12,2,FALSE)))&lt;3,"BAJO",IF((VLOOKUP(C67,'Tabla 2-3-4-5'!$B$10:$C$12,2,FALSE)*(VLOOKUP('Matriz Nº2'!D67,'Tabla 2-3-4-5'!$B$10:$C$12,2,FALSE)))&gt;5,"ALTO","MEDIO"))</f>
        <v>#N/A</v>
      </c>
      <c r="F67" s="7">
        <f>+'Matriz Nº1'!E69</f>
        <v>0</v>
      </c>
      <c r="G67" s="5"/>
      <c r="H67" s="5"/>
      <c r="I67" s="6" t="e">
        <f>+IF((VLOOKUP(G67,'Tabla 2-3-4-5'!$B$10:$C$12,2,FALSE)*(VLOOKUP('Matriz Nº2'!H67,'Tabla 2-3-4-5'!$B$10:$C$12,2,FALSE)))&lt;3,"BAJO",IF((VLOOKUP(G67,'Tabla 2-3-4-5'!$B$10:$C$12,2,FALSE)*(VLOOKUP('Matriz Nº2'!H67,'Tabla 2-3-4-5'!$B$10:$C$12,2,FALSE)))&gt;5,"ALTO","MEDIO"))</f>
        <v>#N/A</v>
      </c>
      <c r="J67" s="11"/>
      <c r="K67" s="12"/>
      <c r="L67" s="12"/>
      <c r="M67" s="12"/>
      <c r="N67" s="12"/>
      <c r="O67" s="12"/>
      <c r="P67" s="12"/>
      <c r="Q67" s="12"/>
      <c r="R67" s="12"/>
      <c r="S67" s="12"/>
      <c r="T67" s="12"/>
      <c r="U67" s="12"/>
      <c r="V67" s="12"/>
      <c r="W67" s="12"/>
      <c r="X67" s="12"/>
      <c r="Y67" s="12"/>
      <c r="Z67" s="12"/>
      <c r="AA67" s="12"/>
      <c r="AB67" s="12"/>
      <c r="AC67" s="12"/>
    </row>
    <row r="68" spans="1:29" s="152" customFormat="1" ht="83.25" customHeight="1" thickBot="1" x14ac:dyDescent="0.35">
      <c r="A68" s="113" t="str">
        <f>'Matriz Nº1'!A70</f>
        <v>9.5</v>
      </c>
      <c r="B68" s="6" t="e">
        <f>IF(A68&lt;0,'Matriz Nº1'!B70,CONCATENATE('Matriz Nº1'!F70," ",'Matriz Nº1'!G70))</f>
        <v>#N/A</v>
      </c>
      <c r="C68" s="5"/>
      <c r="D68" s="5"/>
      <c r="E68" s="6" t="e">
        <f>+IF((VLOOKUP(C68,'Tabla 2-3-4-5'!$B$10:$C$12,2,FALSE)*(VLOOKUP('Matriz Nº2'!D68,'Tabla 2-3-4-5'!$B$10:$C$12,2,FALSE)))&lt;3,"BAJO",IF((VLOOKUP(C68,'Tabla 2-3-4-5'!$B$10:$C$12,2,FALSE)*(VLOOKUP('Matriz Nº2'!D68,'Tabla 2-3-4-5'!$B$10:$C$12,2,FALSE)))&gt;5,"ALTO","MEDIO"))</f>
        <v>#N/A</v>
      </c>
      <c r="F68" s="7">
        <f>+'Matriz Nº1'!E70</f>
        <v>0</v>
      </c>
      <c r="G68" s="5"/>
      <c r="H68" s="5"/>
      <c r="I68" s="6" t="e">
        <f>+IF((VLOOKUP(G68,'Tabla 2-3-4-5'!$B$10:$C$12,2,FALSE)*(VLOOKUP('Matriz Nº2'!H68,'Tabla 2-3-4-5'!$B$10:$C$12,2,FALSE)))&lt;3,"BAJO",IF((VLOOKUP(G68,'Tabla 2-3-4-5'!$B$10:$C$12,2,FALSE)*(VLOOKUP('Matriz Nº2'!H68,'Tabla 2-3-4-5'!$B$10:$C$12,2,FALSE)))&gt;5,"ALTO","MEDIO"))</f>
        <v>#N/A</v>
      </c>
      <c r="J68" s="11"/>
      <c r="K68" s="12"/>
      <c r="L68" s="12"/>
      <c r="M68" s="12"/>
      <c r="N68" s="12"/>
      <c r="O68" s="12"/>
      <c r="P68" s="12"/>
      <c r="Q68" s="12"/>
      <c r="R68" s="12"/>
      <c r="S68" s="12"/>
      <c r="T68" s="12"/>
      <c r="U68" s="12"/>
      <c r="V68" s="12"/>
      <c r="W68" s="12"/>
      <c r="X68" s="12"/>
      <c r="Y68" s="12"/>
      <c r="Z68" s="12"/>
      <c r="AA68" s="12"/>
      <c r="AB68" s="12"/>
      <c r="AC68" s="12"/>
    </row>
    <row r="69" spans="1:29" s="152" customFormat="1" ht="23.25" customHeight="1" thickBot="1" x14ac:dyDescent="0.35">
      <c r="A69" s="110" t="str">
        <f>'Matriz Nº1'!A71</f>
        <v xml:space="preserve">Objetivo Estratégico: </v>
      </c>
      <c r="B69" s="326" t="str">
        <f>+'Matriz Nº1'!B71:H71</f>
        <v>Mejorar la gestión de la Imprenta Nacional, en un plazo de 5 años; a tal grado que permita la integración de los procesos en la prestación de los servicios y la sostenibilidad en el tiempo</v>
      </c>
      <c r="C69" s="327"/>
      <c r="D69" s="327"/>
      <c r="E69" s="327"/>
      <c r="F69" s="327"/>
      <c r="G69" s="327"/>
      <c r="H69" s="327"/>
      <c r="I69" s="328"/>
      <c r="J69" s="1"/>
      <c r="K69" s="3"/>
      <c r="L69" s="3"/>
      <c r="M69" s="3"/>
      <c r="N69" s="3"/>
      <c r="O69" s="3"/>
      <c r="P69" s="3"/>
      <c r="Q69" s="3"/>
      <c r="R69" s="3"/>
      <c r="S69" s="3"/>
      <c r="T69" s="3"/>
      <c r="U69" s="3"/>
      <c r="V69" s="3"/>
      <c r="W69" s="3"/>
      <c r="X69" s="3"/>
      <c r="Y69" s="3"/>
      <c r="Z69" s="3"/>
      <c r="AA69" s="3"/>
      <c r="AB69" s="3"/>
      <c r="AC69" s="3"/>
    </row>
    <row r="70" spans="1:29" s="152" customFormat="1" ht="16.5" customHeight="1" x14ac:dyDescent="0.3">
      <c r="A70" s="112" t="str">
        <f>'Matriz Nº1'!A72</f>
        <v>Objetivo táctico</v>
      </c>
      <c r="B70" s="329" t="str">
        <f>+'Matriz Nº1'!B72:H72</f>
        <v>10. Mantener en óptimas condiciones de funcionamiento las instalaciones, sistemas, equipos, maquinaria y mobiliario que permitan se ejecuten las actividades y funciones diarias de la Imprenta Nacional.</v>
      </c>
      <c r="C70" s="330"/>
      <c r="D70" s="330"/>
      <c r="E70" s="330"/>
      <c r="F70" s="330"/>
      <c r="G70" s="330"/>
      <c r="H70" s="330"/>
      <c r="I70" s="331"/>
      <c r="J70" s="1"/>
      <c r="K70" s="3"/>
      <c r="L70" s="3"/>
      <c r="M70" s="3"/>
      <c r="N70" s="3"/>
      <c r="O70" s="3"/>
      <c r="P70" s="3"/>
      <c r="Q70" s="3"/>
      <c r="R70" s="3"/>
      <c r="S70" s="3"/>
      <c r="T70" s="3"/>
      <c r="U70" s="3"/>
      <c r="V70" s="3"/>
      <c r="W70" s="3"/>
      <c r="X70" s="3"/>
      <c r="Y70" s="3"/>
      <c r="Z70" s="3"/>
      <c r="AA70" s="3"/>
      <c r="AB70" s="3"/>
      <c r="AC70" s="3"/>
    </row>
    <row r="71" spans="1:29" s="152" customFormat="1" ht="112.2" customHeight="1" x14ac:dyDescent="0.3">
      <c r="A71" s="113">
        <f>'Matriz Nº1'!A73</f>
        <v>10.1</v>
      </c>
      <c r="B71" s="6" t="str">
        <f>IF(A71&lt;0,'Matriz Nº1'!B73,CONCATENATE('Matriz Nº1'!F73," ",'Matriz Nº1'!G73))</f>
        <v xml:space="preserve">R004 Insumos </v>
      </c>
      <c r="C71" s="5" t="s">
        <v>31</v>
      </c>
      <c r="D71" s="5" t="s">
        <v>31</v>
      </c>
      <c r="E71" s="6" t="str">
        <f>+IF((VLOOKUP(C71,'Tabla 2-3-4-5'!$B$10:$C$12,2,FALSE)*(VLOOKUP('Matriz Nº2'!D71,'Tabla 2-3-4-5'!$B$10:$C$12,2,FALSE)))&lt;3,"BAJO",IF((VLOOKUP(C71,'Tabla 2-3-4-5'!$B$10:$C$12,2,FALSE)*(VLOOKUP('Matriz Nº2'!D71,'Tabla 2-3-4-5'!$B$10:$C$12,2,FALSE)))&gt;5,"ALTO","MEDIO"))</f>
        <v>ALTO</v>
      </c>
      <c r="F71" s="7" t="str">
        <f>+'Matriz Nº1'!E73</f>
        <v>Mantener en adecuado funcionamiento el tanque de abastecimiento de agua localizado en el sector sur del edificio.
Igualmente para el generador electrico (planta eléctrica) mediante la vigencia del respectivo contrato de mantenimiento.</v>
      </c>
      <c r="G71" s="5" t="s">
        <v>30</v>
      </c>
      <c r="H71" s="5" t="s">
        <v>31</v>
      </c>
      <c r="I71" s="6" t="str">
        <f>+IF((VLOOKUP(G71,'Tabla 2-3-4-5'!$B$10:$C$12,2,FALSE)*(VLOOKUP('Matriz Nº2'!H71,'Tabla 2-3-4-5'!$B$10:$C$12,2,FALSE)))&lt;3,"BAJO",IF((VLOOKUP(G71,'Tabla 2-3-4-5'!$B$10:$C$12,2,FALSE)*(VLOOKUP('Matriz Nº2'!H71,'Tabla 2-3-4-5'!$B$10:$C$12,2,FALSE)))&gt;5,"ALTO","MEDIO"))</f>
        <v>MEDIO</v>
      </c>
      <c r="J71" s="11"/>
      <c r="K71" s="12"/>
      <c r="L71" s="12"/>
      <c r="M71" s="12"/>
      <c r="N71" s="12"/>
      <c r="O71" s="12"/>
      <c r="P71" s="12"/>
      <c r="Q71" s="12"/>
      <c r="R71" s="12"/>
      <c r="S71" s="12"/>
      <c r="T71" s="12"/>
      <c r="U71" s="12"/>
      <c r="V71" s="12"/>
      <c r="W71" s="12"/>
      <c r="X71" s="12"/>
      <c r="Y71" s="12"/>
      <c r="Z71" s="12"/>
      <c r="AA71" s="12"/>
      <c r="AB71" s="12"/>
      <c r="AC71" s="12"/>
    </row>
    <row r="72" spans="1:29" s="152" customFormat="1" ht="83.25" customHeight="1" x14ac:dyDescent="0.3">
      <c r="A72" s="113" t="str">
        <f>'Matriz Nº1'!A74</f>
        <v>10.2</v>
      </c>
      <c r="B72" s="6" t="str">
        <f>IF(A72&lt;0,'Matriz Nº1'!B74,CONCATENATE('Matriz Nº1'!F74," ",'Matriz Nº1'!G74))</f>
        <v xml:space="preserve">R007 Recurso Humano </v>
      </c>
      <c r="C72" s="5" t="s">
        <v>31</v>
      </c>
      <c r="D72" s="5" t="s">
        <v>31</v>
      </c>
      <c r="E72" s="6" t="str">
        <f>+IF((VLOOKUP(C72,'Tabla 2-3-4-5'!$B$10:$C$12,2,FALSE)*(VLOOKUP('Matriz Nº2'!D72,'Tabla 2-3-4-5'!$B$10:$C$12,2,FALSE)))&lt;3,"BAJO",IF((VLOOKUP(C72,'Tabla 2-3-4-5'!$B$10:$C$12,2,FALSE)*(VLOOKUP('Matriz Nº2'!D72,'Tabla 2-3-4-5'!$B$10:$C$12,2,FALSE)))&gt;5,"ALTO","MEDIO"))</f>
        <v>ALTO</v>
      </c>
      <c r="F72" s="7" t="str">
        <f>+'Matriz Nº1'!E74</f>
        <v>Mantener vigentes los contratos de mantenimiento de la institución.</v>
      </c>
      <c r="G72" s="5" t="s">
        <v>30</v>
      </c>
      <c r="H72" s="5" t="s">
        <v>31</v>
      </c>
      <c r="I72" s="6" t="str">
        <f>+IF((VLOOKUP(G72,'Tabla 2-3-4-5'!$B$10:$C$12,2,FALSE)*(VLOOKUP('Matriz Nº2'!H72,'Tabla 2-3-4-5'!$B$10:$C$12,2,FALSE)))&lt;3,"BAJO",IF((VLOOKUP(G72,'Tabla 2-3-4-5'!$B$10:$C$12,2,FALSE)*(VLOOKUP('Matriz Nº2'!H72,'Tabla 2-3-4-5'!$B$10:$C$12,2,FALSE)))&gt;5,"ALTO","MEDIO"))</f>
        <v>MEDIO</v>
      </c>
      <c r="J72" s="11"/>
      <c r="K72" s="12"/>
      <c r="L72" s="12"/>
      <c r="M72" s="12"/>
      <c r="N72" s="12"/>
      <c r="O72" s="12"/>
      <c r="P72" s="12"/>
      <c r="Q72" s="12"/>
      <c r="R72" s="12"/>
      <c r="S72" s="12"/>
      <c r="T72" s="12"/>
      <c r="U72" s="12"/>
      <c r="V72" s="12"/>
      <c r="W72" s="12"/>
      <c r="X72" s="12"/>
      <c r="Y72" s="12"/>
      <c r="Z72" s="12"/>
      <c r="AA72" s="12"/>
      <c r="AB72" s="12"/>
      <c r="AC72" s="12"/>
    </row>
    <row r="73" spans="1:29" s="152" customFormat="1" ht="83.25" customHeight="1" x14ac:dyDescent="0.3">
      <c r="A73" s="113" t="str">
        <f>'Matriz Nº1'!A75</f>
        <v>10.3</v>
      </c>
      <c r="B73" s="6" t="str">
        <f>IF(A73&lt;0,'Matriz Nº1'!B75,CONCATENATE('Matriz Nº1'!F75," ",'Matriz Nº1'!G75))</f>
        <v xml:space="preserve">R011 Financiero  </v>
      </c>
      <c r="C73" s="5" t="s">
        <v>31</v>
      </c>
      <c r="D73" s="5" t="s">
        <v>31</v>
      </c>
      <c r="E73" s="6" t="str">
        <f>+IF((VLOOKUP(C73,'Tabla 2-3-4-5'!$B$10:$C$12,2,FALSE)*(VLOOKUP('Matriz Nº2'!D73,'Tabla 2-3-4-5'!$B$10:$C$12,2,FALSE)))&lt;3,"BAJO",IF((VLOOKUP(C73,'Tabla 2-3-4-5'!$B$10:$C$12,2,FALSE)*(VLOOKUP('Matriz Nº2'!D73,'Tabla 2-3-4-5'!$B$10:$C$12,2,FALSE)))&gt;5,"ALTO","MEDIO"))</f>
        <v>ALTO</v>
      </c>
      <c r="F73" s="7" t="str">
        <f>+'Matriz Nº1'!E75</f>
        <v>Se trata de un riesgo inevitable debido a las limitaciones de gasto que en la actualidad impone el Gobierno. (se asume el riesgo).</v>
      </c>
      <c r="G73" s="5" t="s">
        <v>31</v>
      </c>
      <c r="H73" s="5" t="s">
        <v>31</v>
      </c>
      <c r="I73" s="6" t="str">
        <f>+IF((VLOOKUP(G73,'Tabla 2-3-4-5'!$B$10:$C$12,2,FALSE)*(VLOOKUP('Matriz Nº2'!H73,'Tabla 2-3-4-5'!$B$10:$C$12,2,FALSE)))&lt;3,"BAJO",IF((VLOOKUP(G73,'Tabla 2-3-4-5'!$B$10:$C$12,2,FALSE)*(VLOOKUP('Matriz Nº2'!H73,'Tabla 2-3-4-5'!$B$10:$C$12,2,FALSE)))&gt;5,"ALTO","MEDIO"))</f>
        <v>ALTO</v>
      </c>
      <c r="J73" s="11"/>
      <c r="K73" s="12"/>
      <c r="L73" s="12"/>
      <c r="M73" s="12"/>
      <c r="N73" s="12"/>
      <c r="O73" s="12"/>
      <c r="P73" s="12"/>
      <c r="Q73" s="12"/>
      <c r="R73" s="12"/>
      <c r="S73" s="12"/>
      <c r="T73" s="12"/>
      <c r="U73" s="12"/>
      <c r="V73" s="12"/>
      <c r="W73" s="12"/>
      <c r="X73" s="12"/>
      <c r="Y73" s="12"/>
      <c r="Z73" s="12"/>
      <c r="AA73" s="12"/>
      <c r="AB73" s="12"/>
      <c r="AC73" s="12"/>
    </row>
    <row r="74" spans="1:29" s="152" customFormat="1" ht="83.25" customHeight="1" x14ac:dyDescent="0.3">
      <c r="A74" s="113" t="str">
        <f>'Matriz Nº1'!A76</f>
        <v>10.4</v>
      </c>
      <c r="B74" s="6" t="e">
        <f>IF(A74&lt;0,'Matriz Nº1'!B76,CONCATENATE('Matriz Nº1'!F76," ",'Matriz Nº1'!G76))</f>
        <v>#N/A</v>
      </c>
      <c r="C74" s="5"/>
      <c r="D74" s="5"/>
      <c r="E74" s="6" t="e">
        <f>+IF((VLOOKUP(C74,'Tabla 2-3-4-5'!$B$10:$C$12,2,FALSE)*(VLOOKUP('Matriz Nº2'!D74,'Tabla 2-3-4-5'!$B$10:$C$12,2,FALSE)))&lt;3,"BAJO",IF((VLOOKUP(C74,'Tabla 2-3-4-5'!$B$10:$C$12,2,FALSE)*(VLOOKUP('Matriz Nº2'!D74,'Tabla 2-3-4-5'!$B$10:$C$12,2,FALSE)))&gt;5,"ALTO","MEDIO"))</f>
        <v>#N/A</v>
      </c>
      <c r="F74" s="7">
        <f>+'Matriz Nº1'!E76</f>
        <v>0</v>
      </c>
      <c r="G74" s="5"/>
      <c r="H74" s="5"/>
      <c r="I74" s="6" t="e">
        <f>+IF((VLOOKUP(G74,'Tabla 2-3-4-5'!$B$10:$C$12,2,FALSE)*(VLOOKUP('Matriz Nº2'!H74,'Tabla 2-3-4-5'!$B$10:$C$12,2,FALSE)))&lt;3,"BAJO",IF((VLOOKUP(G74,'Tabla 2-3-4-5'!$B$10:$C$12,2,FALSE)*(VLOOKUP('Matriz Nº2'!H74,'Tabla 2-3-4-5'!$B$10:$C$12,2,FALSE)))&gt;5,"ALTO","MEDIO"))</f>
        <v>#N/A</v>
      </c>
      <c r="J74" s="11"/>
      <c r="K74" s="12"/>
      <c r="L74" s="12"/>
      <c r="M74" s="12"/>
      <c r="N74" s="12"/>
      <c r="O74" s="12"/>
      <c r="P74" s="12"/>
      <c r="Q74" s="12"/>
      <c r="R74" s="12"/>
      <c r="S74" s="12"/>
      <c r="T74" s="12"/>
      <c r="U74" s="12"/>
      <c r="V74" s="12"/>
      <c r="W74" s="12"/>
      <c r="X74" s="12"/>
      <c r="Y74" s="12"/>
      <c r="Z74" s="12"/>
      <c r="AA74" s="12"/>
      <c r="AB74" s="12"/>
      <c r="AC74" s="12"/>
    </row>
    <row r="75" spans="1:29" s="152" customFormat="1" ht="83.25" customHeight="1" thickBot="1" x14ac:dyDescent="0.35">
      <c r="A75" s="113" t="str">
        <f>'Matriz Nº1'!A77</f>
        <v>10.5</v>
      </c>
      <c r="B75" s="6" t="e">
        <f>IF(A75&lt;0,'Matriz Nº1'!B77,CONCATENATE('Matriz Nº1'!F77," ",'Matriz Nº1'!G77))</f>
        <v>#N/A</v>
      </c>
      <c r="C75" s="5"/>
      <c r="D75" s="5"/>
      <c r="E75" s="6" t="e">
        <f>+IF((VLOOKUP(C75,'Tabla 2-3-4-5'!$B$10:$C$12,2,FALSE)*(VLOOKUP('Matriz Nº2'!D75,'Tabla 2-3-4-5'!$B$10:$C$12,2,FALSE)))&lt;3,"BAJO",IF((VLOOKUP(C75,'Tabla 2-3-4-5'!$B$10:$C$12,2,FALSE)*(VLOOKUP('Matriz Nº2'!D75,'Tabla 2-3-4-5'!$B$10:$C$12,2,FALSE)))&gt;5,"ALTO","MEDIO"))</f>
        <v>#N/A</v>
      </c>
      <c r="F75" s="7">
        <f>+'Matriz Nº1'!E77</f>
        <v>0</v>
      </c>
      <c r="G75" s="5"/>
      <c r="H75" s="5"/>
      <c r="I75" s="6" t="e">
        <f>+IF((VLOOKUP(G75,'Tabla 2-3-4-5'!$B$10:$C$12,2,FALSE)*(VLOOKUP('Matriz Nº2'!H75,'Tabla 2-3-4-5'!$B$10:$C$12,2,FALSE)))&lt;3,"BAJO",IF((VLOOKUP(G75,'Tabla 2-3-4-5'!$B$10:$C$12,2,FALSE)*(VLOOKUP('Matriz Nº2'!H75,'Tabla 2-3-4-5'!$B$10:$C$12,2,FALSE)))&gt;5,"ALTO","MEDIO"))</f>
        <v>#N/A</v>
      </c>
      <c r="J75" s="11"/>
      <c r="K75" s="12"/>
      <c r="L75" s="12"/>
      <c r="M75" s="12"/>
      <c r="N75" s="12"/>
      <c r="O75" s="12"/>
      <c r="P75" s="12"/>
      <c r="Q75" s="12"/>
      <c r="R75" s="12"/>
      <c r="S75" s="12"/>
      <c r="T75" s="12"/>
      <c r="U75" s="12"/>
      <c r="V75" s="12"/>
      <c r="W75" s="12"/>
      <c r="X75" s="12"/>
      <c r="Y75" s="12"/>
      <c r="Z75" s="12"/>
      <c r="AA75" s="12"/>
      <c r="AB75" s="12"/>
      <c r="AC75" s="12"/>
    </row>
    <row r="76" spans="1:29" s="152" customFormat="1" ht="23.25" customHeight="1" thickBot="1" x14ac:dyDescent="0.35">
      <c r="A76" s="110" t="str">
        <f>'Matriz Nº1'!A78</f>
        <v xml:space="preserve">Objetivo Estratégico: </v>
      </c>
      <c r="B76" s="326" t="str">
        <f>+'Matriz Nº1'!B78:H78</f>
        <v>Mejorar la gestión de la Imprenta Nacional, en un plazo de 5 años; a tal grado que permita la integración de los procesos en la prestación de los servicios y la sostenibilidad en el tiempo</v>
      </c>
      <c r="C76" s="327"/>
      <c r="D76" s="327"/>
      <c r="E76" s="327"/>
      <c r="F76" s="327"/>
      <c r="G76" s="327"/>
      <c r="H76" s="327"/>
      <c r="I76" s="328"/>
      <c r="J76" s="1"/>
      <c r="K76" s="3"/>
      <c r="L76" s="3"/>
      <c r="M76" s="3"/>
      <c r="N76" s="3"/>
      <c r="O76" s="3"/>
      <c r="P76" s="3"/>
      <c r="Q76" s="3"/>
      <c r="R76" s="3"/>
      <c r="S76" s="3"/>
      <c r="T76" s="3"/>
      <c r="U76" s="3"/>
      <c r="V76" s="3"/>
      <c r="W76" s="3"/>
      <c r="X76" s="3"/>
      <c r="Y76" s="3"/>
      <c r="Z76" s="3"/>
      <c r="AA76" s="3"/>
      <c r="AB76" s="3"/>
      <c r="AC76" s="3"/>
    </row>
    <row r="77" spans="1:29" s="152" customFormat="1" ht="16.5" customHeight="1" x14ac:dyDescent="0.3">
      <c r="A77" s="112" t="str">
        <f>'Matriz Nº1'!A79</f>
        <v>Objetivo táctico</v>
      </c>
      <c r="B77" s="329" t="str">
        <f>+'Matriz Nº1'!B79:H79</f>
        <v>11. Administrar el funcionamiento y operación de la institución velando por los bienes y la correcta aplicación de la normativa que la regulan, entre ellas la Ley General de la Administración Pública, para brindar un servicio a la población que responda a la seguridad jurídica de los habitantes del país.</v>
      </c>
      <c r="C77" s="330"/>
      <c r="D77" s="330"/>
      <c r="E77" s="330"/>
      <c r="F77" s="330"/>
      <c r="G77" s="330"/>
      <c r="H77" s="330"/>
      <c r="I77" s="331"/>
      <c r="J77" s="1"/>
      <c r="K77" s="3"/>
      <c r="L77" s="3"/>
      <c r="M77" s="3"/>
      <c r="N77" s="3"/>
      <c r="O77" s="3"/>
      <c r="P77" s="3"/>
      <c r="Q77" s="3"/>
      <c r="R77" s="3"/>
      <c r="S77" s="3"/>
      <c r="T77" s="3"/>
      <c r="U77" s="3"/>
      <c r="V77" s="3"/>
      <c r="W77" s="3"/>
      <c r="X77" s="3"/>
      <c r="Y77" s="3"/>
      <c r="Z77" s="3"/>
      <c r="AA77" s="3"/>
      <c r="AB77" s="3"/>
      <c r="AC77" s="3"/>
    </row>
    <row r="78" spans="1:29" s="152" customFormat="1" ht="83.25" customHeight="1" x14ac:dyDescent="0.3">
      <c r="A78" s="113">
        <f>'Matriz Nº1'!A80</f>
        <v>11.1</v>
      </c>
      <c r="B78" s="6" t="str">
        <f>IF(A78&lt;0,'Matriz Nº1'!B80,CONCATENATE('Matriz Nº1'!F80," ",'Matriz Nº1'!G80))</f>
        <v xml:space="preserve">R013 Legal </v>
      </c>
      <c r="C78" s="5" t="s">
        <v>29</v>
      </c>
      <c r="D78" s="5" t="s">
        <v>31</v>
      </c>
      <c r="E78" s="6" t="str">
        <f>+IF((VLOOKUP(C78,'Tabla 2-3-4-5'!$B$10:$C$12,2,FALSE)*(VLOOKUP('Matriz Nº2'!D78,'Tabla 2-3-4-5'!$B$10:$C$12,2,FALSE)))&lt;3,"BAJO",IF((VLOOKUP(C78,'Tabla 2-3-4-5'!$B$10:$C$12,2,FALSE)*(VLOOKUP('Matriz Nº2'!D78,'Tabla 2-3-4-5'!$B$10:$C$12,2,FALSE)))&gt;5,"ALTO","MEDIO"))</f>
        <v>ALTO</v>
      </c>
      <c r="F78" s="7" t="str">
        <f>+'Matriz Nº1'!E80</f>
        <v>Liderazgo efectivo en la dirección.</v>
      </c>
      <c r="G78" s="5" t="s">
        <v>30</v>
      </c>
      <c r="H78" s="5" t="s">
        <v>31</v>
      </c>
      <c r="I78" s="6" t="str">
        <f>+IF((VLOOKUP(G78,'Tabla 2-3-4-5'!$B$10:$C$12,2,FALSE)*(VLOOKUP('Matriz Nº2'!H78,'Tabla 2-3-4-5'!$B$10:$C$12,2,FALSE)))&lt;3,"BAJO",IF((VLOOKUP(G78,'Tabla 2-3-4-5'!$B$10:$C$12,2,FALSE)*(VLOOKUP('Matriz Nº2'!H78,'Tabla 2-3-4-5'!$B$10:$C$12,2,FALSE)))&gt;5,"ALTO","MEDIO"))</f>
        <v>MEDIO</v>
      </c>
      <c r="J78" s="11"/>
      <c r="K78" s="12"/>
      <c r="L78" s="12"/>
      <c r="M78" s="12"/>
      <c r="N78" s="12"/>
      <c r="O78" s="12"/>
      <c r="P78" s="12"/>
      <c r="Q78" s="12"/>
      <c r="R78" s="12"/>
      <c r="S78" s="12"/>
      <c r="T78" s="12"/>
      <c r="U78" s="12"/>
      <c r="V78" s="12"/>
      <c r="W78" s="12"/>
      <c r="X78" s="12"/>
      <c r="Y78" s="12"/>
      <c r="Z78" s="12"/>
      <c r="AA78" s="12"/>
      <c r="AB78" s="12"/>
      <c r="AC78" s="12"/>
    </row>
    <row r="79" spans="1:29" s="152" customFormat="1" ht="83.25" customHeight="1" x14ac:dyDescent="0.3">
      <c r="A79" s="113" t="str">
        <f>'Matriz Nº1'!A81</f>
        <v>11.2</v>
      </c>
      <c r="B79" s="6" t="str">
        <f>IF(A79&lt;0,'Matriz Nº1'!B81,CONCATENATE('Matriz Nº1'!F81," ",'Matriz Nº1'!G81))</f>
        <v xml:space="preserve">R006 Información </v>
      </c>
      <c r="C79" s="5" t="s">
        <v>29</v>
      </c>
      <c r="D79" s="5" t="s">
        <v>31</v>
      </c>
      <c r="E79" s="6" t="str">
        <f>+IF((VLOOKUP(C79,'Tabla 2-3-4-5'!$B$10:$C$12,2,FALSE)*(VLOOKUP('Matriz Nº2'!D79,'Tabla 2-3-4-5'!$B$10:$C$12,2,FALSE)))&lt;3,"BAJO",IF((VLOOKUP(C79,'Tabla 2-3-4-5'!$B$10:$C$12,2,FALSE)*(VLOOKUP('Matriz Nº2'!D79,'Tabla 2-3-4-5'!$B$10:$C$12,2,FALSE)))&gt;5,"ALTO","MEDIO"))</f>
        <v>ALTO</v>
      </c>
      <c r="F79" s="7" t="str">
        <f>+'Matriz Nº1'!E81</f>
        <v>Contar con el código Ética y Valores difundido</v>
      </c>
      <c r="G79" s="5" t="s">
        <v>30</v>
      </c>
      <c r="H79" s="5" t="s">
        <v>31</v>
      </c>
      <c r="I79" s="6" t="str">
        <f>+IF((VLOOKUP(G79,'Tabla 2-3-4-5'!$B$10:$C$12,2,FALSE)*(VLOOKUP('Matriz Nº2'!H79,'Tabla 2-3-4-5'!$B$10:$C$12,2,FALSE)))&lt;3,"BAJO",IF((VLOOKUP(G79,'Tabla 2-3-4-5'!$B$10:$C$12,2,FALSE)*(VLOOKUP('Matriz Nº2'!H79,'Tabla 2-3-4-5'!$B$10:$C$12,2,FALSE)))&gt;5,"ALTO","MEDIO"))</f>
        <v>MEDIO</v>
      </c>
      <c r="J79" s="11"/>
      <c r="K79" s="12"/>
      <c r="L79" s="12"/>
      <c r="M79" s="12"/>
      <c r="N79" s="12"/>
      <c r="O79" s="12"/>
      <c r="P79" s="12"/>
      <c r="Q79" s="12"/>
      <c r="R79" s="12"/>
      <c r="S79" s="12"/>
      <c r="T79" s="12"/>
      <c r="U79" s="12"/>
      <c r="V79" s="12"/>
      <c r="W79" s="12"/>
      <c r="X79" s="12"/>
      <c r="Y79" s="12"/>
      <c r="Z79" s="12"/>
      <c r="AA79" s="12"/>
      <c r="AB79" s="12"/>
      <c r="AC79" s="12"/>
    </row>
    <row r="80" spans="1:29" s="152" customFormat="1" ht="83.25" customHeight="1" x14ac:dyDescent="0.3">
      <c r="A80" s="113" t="str">
        <f>'Matriz Nº1'!A82</f>
        <v>11.3</v>
      </c>
      <c r="B80" s="6" t="e">
        <f>IF(A80&lt;0,'Matriz Nº1'!B82,CONCATENATE('Matriz Nº1'!F82," ",'Matriz Nº1'!G82))</f>
        <v>#N/A</v>
      </c>
      <c r="C80" s="5"/>
      <c r="D80" s="5"/>
      <c r="E80" s="6" t="e">
        <f>+IF((VLOOKUP(C80,'Tabla 2-3-4-5'!$B$10:$C$12,2,FALSE)*(VLOOKUP('Matriz Nº2'!D80,'Tabla 2-3-4-5'!$B$10:$C$12,2,FALSE)))&lt;3,"BAJO",IF((VLOOKUP(C80,'Tabla 2-3-4-5'!$B$10:$C$12,2,FALSE)*(VLOOKUP('Matriz Nº2'!D80,'Tabla 2-3-4-5'!$B$10:$C$12,2,FALSE)))&gt;5,"ALTO","MEDIO"))</f>
        <v>#N/A</v>
      </c>
      <c r="F80" s="7">
        <f>+'Matriz Nº1'!E82</f>
        <v>0</v>
      </c>
      <c r="G80" s="5"/>
      <c r="H80" s="5"/>
      <c r="I80" s="6" t="e">
        <f>+IF((VLOOKUP(G80,'Tabla 2-3-4-5'!$B$10:$C$12,2,FALSE)*(VLOOKUP('Matriz Nº2'!H80,'Tabla 2-3-4-5'!$B$10:$C$12,2,FALSE)))&lt;3,"BAJO",IF((VLOOKUP(G80,'Tabla 2-3-4-5'!$B$10:$C$12,2,FALSE)*(VLOOKUP('Matriz Nº2'!H80,'Tabla 2-3-4-5'!$B$10:$C$12,2,FALSE)))&gt;5,"ALTO","MEDIO"))</f>
        <v>#N/A</v>
      </c>
      <c r="J80" s="11"/>
      <c r="K80" s="12"/>
      <c r="L80" s="12"/>
      <c r="M80" s="12"/>
      <c r="N80" s="12"/>
      <c r="O80" s="12"/>
      <c r="P80" s="12"/>
      <c r="Q80" s="12"/>
      <c r="R80" s="12"/>
      <c r="S80" s="12"/>
      <c r="T80" s="12"/>
      <c r="U80" s="12"/>
      <c r="V80" s="12"/>
      <c r="W80" s="12"/>
      <c r="X80" s="12"/>
      <c r="Y80" s="12"/>
      <c r="Z80" s="12"/>
      <c r="AA80" s="12"/>
      <c r="AB80" s="12"/>
      <c r="AC80" s="12"/>
    </row>
    <row r="81" spans="1:29" s="152" customFormat="1" ht="83.25" customHeight="1" x14ac:dyDescent="0.3">
      <c r="A81" s="113" t="str">
        <f>'Matriz Nº1'!A83</f>
        <v>11.4</v>
      </c>
      <c r="B81" s="6" t="e">
        <f>IF(A81&lt;0,'Matriz Nº1'!B83,CONCATENATE('Matriz Nº1'!F83," ",'Matriz Nº1'!G83))</f>
        <v>#N/A</v>
      </c>
      <c r="C81" s="5"/>
      <c r="D81" s="5"/>
      <c r="E81" s="6" t="e">
        <f>+IF((VLOOKUP(C81,'Tabla 2-3-4-5'!$B$10:$C$12,2,FALSE)*(VLOOKUP('Matriz Nº2'!D81,'Tabla 2-3-4-5'!$B$10:$C$12,2,FALSE)))&lt;3,"BAJO",IF((VLOOKUP(C81,'Tabla 2-3-4-5'!$B$10:$C$12,2,FALSE)*(VLOOKUP('Matriz Nº2'!D81,'Tabla 2-3-4-5'!$B$10:$C$12,2,FALSE)))&gt;5,"ALTO","MEDIO"))</f>
        <v>#N/A</v>
      </c>
      <c r="F81" s="7">
        <f>+'Matriz Nº1'!E83</f>
        <v>0</v>
      </c>
      <c r="G81" s="5"/>
      <c r="H81" s="5"/>
      <c r="I81" s="6" t="e">
        <f>+IF((VLOOKUP(G81,'Tabla 2-3-4-5'!$B$10:$C$12,2,FALSE)*(VLOOKUP('Matriz Nº2'!H81,'Tabla 2-3-4-5'!$B$10:$C$12,2,FALSE)))&lt;3,"BAJO",IF((VLOOKUP(G81,'Tabla 2-3-4-5'!$B$10:$C$12,2,FALSE)*(VLOOKUP('Matriz Nº2'!H81,'Tabla 2-3-4-5'!$B$10:$C$12,2,FALSE)))&gt;5,"ALTO","MEDIO"))</f>
        <v>#N/A</v>
      </c>
      <c r="J81" s="11"/>
      <c r="K81" s="12"/>
      <c r="L81" s="12"/>
      <c r="M81" s="12"/>
      <c r="N81" s="12"/>
      <c r="O81" s="12"/>
      <c r="P81" s="12"/>
      <c r="Q81" s="12"/>
      <c r="R81" s="12"/>
      <c r="S81" s="12"/>
      <c r="T81" s="12"/>
      <c r="U81" s="12"/>
      <c r="V81" s="12"/>
      <c r="W81" s="12"/>
      <c r="X81" s="12"/>
      <c r="Y81" s="12"/>
      <c r="Z81" s="12"/>
      <c r="AA81" s="12"/>
      <c r="AB81" s="12"/>
      <c r="AC81" s="12"/>
    </row>
    <row r="82" spans="1:29" s="152" customFormat="1" ht="83.25" customHeight="1" thickBot="1" x14ac:dyDescent="0.35">
      <c r="A82" s="113" t="str">
        <f>'Matriz Nº1'!A84</f>
        <v>11.5</v>
      </c>
      <c r="B82" s="6" t="e">
        <f>IF(A82&lt;0,'Matriz Nº1'!B84,CONCATENATE('Matriz Nº1'!F84," ",'Matriz Nº1'!G84))</f>
        <v>#N/A</v>
      </c>
      <c r="C82" s="5"/>
      <c r="D82" s="5"/>
      <c r="E82" s="6" t="e">
        <f>+IF((VLOOKUP(C82,'Tabla 2-3-4-5'!$B$10:$C$12,2,FALSE)*(VLOOKUP('Matriz Nº2'!D82,'Tabla 2-3-4-5'!$B$10:$C$12,2,FALSE)))&lt;3,"BAJO",IF((VLOOKUP(C82,'Tabla 2-3-4-5'!$B$10:$C$12,2,FALSE)*(VLOOKUP('Matriz Nº2'!D82,'Tabla 2-3-4-5'!$B$10:$C$12,2,FALSE)))&gt;5,"ALTO","MEDIO"))</f>
        <v>#N/A</v>
      </c>
      <c r="F82" s="7">
        <f>+'Matriz Nº1'!E84</f>
        <v>0</v>
      </c>
      <c r="G82" s="5"/>
      <c r="H82" s="5"/>
      <c r="I82" s="6" t="e">
        <f>+IF((VLOOKUP(G82,'Tabla 2-3-4-5'!$B$10:$C$12,2,FALSE)*(VLOOKUP('Matriz Nº2'!H82,'Tabla 2-3-4-5'!$B$10:$C$12,2,FALSE)))&lt;3,"BAJO",IF((VLOOKUP(G82,'Tabla 2-3-4-5'!$B$10:$C$12,2,FALSE)*(VLOOKUP('Matriz Nº2'!H82,'Tabla 2-3-4-5'!$B$10:$C$12,2,FALSE)))&gt;5,"ALTO","MEDIO"))</f>
        <v>#N/A</v>
      </c>
      <c r="J82" s="11"/>
      <c r="K82" s="12"/>
      <c r="L82" s="12"/>
      <c r="M82" s="12"/>
      <c r="N82" s="12"/>
      <c r="O82" s="12"/>
      <c r="P82" s="12"/>
      <c r="Q82" s="12"/>
      <c r="R82" s="12"/>
      <c r="S82" s="12"/>
      <c r="T82" s="12"/>
      <c r="U82" s="12"/>
      <c r="V82" s="12"/>
      <c r="W82" s="12"/>
      <c r="X82" s="12"/>
      <c r="Y82" s="12"/>
      <c r="Z82" s="12"/>
      <c r="AA82" s="12"/>
      <c r="AB82" s="12"/>
      <c r="AC82" s="12"/>
    </row>
    <row r="83" spans="1:29" s="152" customFormat="1" ht="23.25" customHeight="1" thickBot="1" x14ac:dyDescent="0.35">
      <c r="A83" s="110" t="str">
        <f>'Matriz Nº1'!A85</f>
        <v xml:space="preserve">Objetivo Estratégico: </v>
      </c>
      <c r="B83" s="326" t="str">
        <f>+'Matriz Nº1'!B85:H85</f>
        <v>Mejorar la gestión de la Imprenta Nacional, en un plazo de 5 años; a tal grado que permita la integración de los procesos en la prestación de los servicios y la sostenibilidad en el tiempo</v>
      </c>
      <c r="C83" s="327"/>
      <c r="D83" s="327"/>
      <c r="E83" s="327"/>
      <c r="F83" s="327"/>
      <c r="G83" s="327"/>
      <c r="H83" s="327"/>
      <c r="I83" s="328"/>
      <c r="J83" s="1"/>
      <c r="K83" s="3"/>
      <c r="L83" s="3"/>
      <c r="M83" s="3"/>
      <c r="N83" s="3"/>
      <c r="O83" s="3"/>
      <c r="P83" s="3"/>
      <c r="Q83" s="3"/>
      <c r="R83" s="3"/>
      <c r="S83" s="3"/>
      <c r="T83" s="3"/>
      <c r="U83" s="3"/>
      <c r="V83" s="3"/>
      <c r="W83" s="3"/>
      <c r="X83" s="3"/>
      <c r="Y83" s="3"/>
      <c r="Z83" s="3"/>
      <c r="AA83" s="3"/>
      <c r="AB83" s="3"/>
      <c r="AC83" s="3"/>
    </row>
    <row r="84" spans="1:29" s="152" customFormat="1" ht="16.5" customHeight="1" x14ac:dyDescent="0.3">
      <c r="A84" s="112" t="str">
        <f>'Matriz Nº1'!A86</f>
        <v>Objetivo táctico</v>
      </c>
      <c r="B84" s="329" t="str">
        <f>+'Matriz Nº1'!B86:H86</f>
        <v xml:space="preserve">12. Dar seguimiento al Plan Estratégico Institucional como instrumento de mediano y largo plazo y mantener alineados los instrumentos de planificación operativa acorde a la orientación del Sistema Nacional de Planificación SNP. </v>
      </c>
      <c r="C84" s="330"/>
      <c r="D84" s="330"/>
      <c r="E84" s="330"/>
      <c r="F84" s="330"/>
      <c r="G84" s="330"/>
      <c r="H84" s="330"/>
      <c r="I84" s="331"/>
      <c r="J84" s="1"/>
      <c r="K84" s="3"/>
      <c r="L84" s="3"/>
      <c r="M84" s="3"/>
      <c r="N84" s="3"/>
      <c r="O84" s="3"/>
      <c r="P84" s="3"/>
      <c r="Q84" s="3"/>
      <c r="R84" s="3"/>
      <c r="S84" s="3"/>
      <c r="T84" s="3"/>
      <c r="U84" s="3"/>
      <c r="V84" s="3"/>
      <c r="W84" s="3"/>
      <c r="X84" s="3"/>
      <c r="Y84" s="3"/>
      <c r="Z84" s="3"/>
      <c r="AA84" s="3"/>
      <c r="AB84" s="3"/>
      <c r="AC84" s="3"/>
    </row>
    <row r="85" spans="1:29" s="152" customFormat="1" ht="83.25" customHeight="1" x14ac:dyDescent="0.3">
      <c r="A85" s="113">
        <f>'Matriz Nº1'!A87</f>
        <v>12.1</v>
      </c>
      <c r="B85" s="6" t="str">
        <f>IF(A85&lt;0,'Matriz Nº1'!B87,CONCATENATE('Matriz Nº1'!F87," ",'Matriz Nº1'!G87))</f>
        <v xml:space="preserve">R007 Recurso Humano </v>
      </c>
      <c r="C85" s="5" t="s">
        <v>29</v>
      </c>
      <c r="D85" s="5" t="s">
        <v>31</v>
      </c>
      <c r="E85" s="6" t="str">
        <f>+IF((VLOOKUP(C85,'Tabla 2-3-4-5'!$B$10:$C$12,2,FALSE)*(VLOOKUP('Matriz Nº2'!D85,'Tabla 2-3-4-5'!$B$10:$C$12,2,FALSE)))&lt;3,"BAJO",IF((VLOOKUP(C85,'Tabla 2-3-4-5'!$B$10:$C$12,2,FALSE)*(VLOOKUP('Matriz Nº2'!D85,'Tabla 2-3-4-5'!$B$10:$C$12,2,FALSE)))&gt;5,"ALTO","MEDIO"))</f>
        <v>ALTO</v>
      </c>
      <c r="F85" s="7" t="str">
        <f>+'Matriz Nº1'!E87</f>
        <v xml:space="preserve">Mantener la curva de conocimientos en ascenso. </v>
      </c>
      <c r="G85" s="5" t="s">
        <v>30</v>
      </c>
      <c r="H85" s="5" t="s">
        <v>31</v>
      </c>
      <c r="I85" s="6" t="str">
        <f>+IF((VLOOKUP(G85,'Tabla 2-3-4-5'!$B$10:$C$12,2,FALSE)*(VLOOKUP('Matriz Nº2'!H85,'Tabla 2-3-4-5'!$B$10:$C$12,2,FALSE)))&lt;3,"BAJO",IF((VLOOKUP(G85,'Tabla 2-3-4-5'!$B$10:$C$12,2,FALSE)*(VLOOKUP('Matriz Nº2'!H85,'Tabla 2-3-4-5'!$B$10:$C$12,2,FALSE)))&gt;5,"ALTO","MEDIO"))</f>
        <v>MEDIO</v>
      </c>
      <c r="J85" s="11"/>
      <c r="K85" s="12"/>
      <c r="L85" s="12"/>
      <c r="M85" s="12"/>
      <c r="N85" s="12"/>
      <c r="O85" s="12"/>
      <c r="P85" s="12"/>
      <c r="Q85" s="12"/>
      <c r="R85" s="12"/>
      <c r="S85" s="12"/>
      <c r="T85" s="12"/>
      <c r="U85" s="12"/>
      <c r="V85" s="12"/>
      <c r="W85" s="12"/>
      <c r="X85" s="12"/>
      <c r="Y85" s="12"/>
      <c r="Z85" s="12"/>
      <c r="AA85" s="12"/>
      <c r="AB85" s="12"/>
      <c r="AC85" s="12"/>
    </row>
    <row r="86" spans="1:29" s="152" customFormat="1" ht="83.25" customHeight="1" x14ac:dyDescent="0.3">
      <c r="A86" s="113" t="str">
        <f>'Matriz Nº1'!A88</f>
        <v>12.2</v>
      </c>
      <c r="B86" s="6" t="str">
        <f>IF(A86&lt;0,'Matriz Nº1'!B88,CONCATENATE('Matriz Nº1'!F88," ",'Matriz Nº1'!G88))</f>
        <v xml:space="preserve">R003 Operativo </v>
      </c>
      <c r="C86" s="5" t="s">
        <v>31</v>
      </c>
      <c r="D86" s="5" t="s">
        <v>31</v>
      </c>
      <c r="E86" s="6" t="str">
        <f>+IF((VLOOKUP(C86,'Tabla 2-3-4-5'!$B$10:$C$12,2,FALSE)*(VLOOKUP('Matriz Nº2'!D86,'Tabla 2-3-4-5'!$B$10:$C$12,2,FALSE)))&lt;3,"BAJO",IF((VLOOKUP(C86,'Tabla 2-3-4-5'!$B$10:$C$12,2,FALSE)*(VLOOKUP('Matriz Nº2'!D86,'Tabla 2-3-4-5'!$B$10:$C$12,2,FALSE)))&gt;5,"ALTO","MEDIO"))</f>
        <v>ALTO</v>
      </c>
      <c r="F86" s="7" t="str">
        <f>+'Matriz Nº1'!E88</f>
        <v>Establecer prioridades de respuesta.</v>
      </c>
      <c r="G86" s="5" t="s">
        <v>30</v>
      </c>
      <c r="H86" s="5" t="s">
        <v>31</v>
      </c>
      <c r="I86" s="6" t="str">
        <f>+IF((VLOOKUP(G86,'Tabla 2-3-4-5'!$B$10:$C$12,2,FALSE)*(VLOOKUP('Matriz Nº2'!H86,'Tabla 2-3-4-5'!$B$10:$C$12,2,FALSE)))&lt;3,"BAJO",IF((VLOOKUP(G86,'Tabla 2-3-4-5'!$B$10:$C$12,2,FALSE)*(VLOOKUP('Matriz Nº2'!H86,'Tabla 2-3-4-5'!$B$10:$C$12,2,FALSE)))&gt;5,"ALTO","MEDIO"))</f>
        <v>MEDIO</v>
      </c>
      <c r="J86" s="11"/>
      <c r="K86" s="12"/>
      <c r="L86" s="12"/>
      <c r="M86" s="12"/>
      <c r="N86" s="12"/>
      <c r="O86" s="12"/>
      <c r="P86" s="12"/>
      <c r="Q86" s="12"/>
      <c r="R86" s="12"/>
      <c r="S86" s="12"/>
      <c r="T86" s="12"/>
      <c r="U86" s="12"/>
      <c r="V86" s="12"/>
      <c r="W86" s="12"/>
      <c r="X86" s="12"/>
      <c r="Y86" s="12"/>
      <c r="Z86" s="12"/>
      <c r="AA86" s="12"/>
      <c r="AB86" s="12"/>
      <c r="AC86" s="12"/>
    </row>
    <row r="87" spans="1:29" s="152" customFormat="1" ht="83.25" customHeight="1" x14ac:dyDescent="0.3">
      <c r="A87" s="113" t="str">
        <f>'Matriz Nº1'!A89</f>
        <v>12.3</v>
      </c>
      <c r="B87" s="6" t="e">
        <f>IF(A87&lt;0,'Matriz Nº1'!B89,CONCATENATE('Matriz Nº1'!F89," ",'Matriz Nº1'!G89))</f>
        <v>#N/A</v>
      </c>
      <c r="C87" s="5"/>
      <c r="D87" s="5"/>
      <c r="E87" s="6" t="e">
        <f>+IF((VLOOKUP(C87,'Tabla 2-3-4-5'!$B$10:$C$12,2,FALSE)*(VLOOKUP('Matriz Nº2'!D87,'Tabla 2-3-4-5'!$B$10:$C$12,2,FALSE)))&lt;3,"BAJO",IF((VLOOKUP(C87,'Tabla 2-3-4-5'!$B$10:$C$12,2,FALSE)*(VLOOKUP('Matriz Nº2'!D87,'Tabla 2-3-4-5'!$B$10:$C$12,2,FALSE)))&gt;5,"ALTO","MEDIO"))</f>
        <v>#N/A</v>
      </c>
      <c r="F87" s="7">
        <f>+'Matriz Nº1'!E89</f>
        <v>0</v>
      </c>
      <c r="G87" s="5"/>
      <c r="H87" s="5"/>
      <c r="I87" s="6" t="e">
        <f>+IF((VLOOKUP(G87,'Tabla 2-3-4-5'!$B$10:$C$12,2,FALSE)*(VLOOKUP('Matriz Nº2'!H87,'Tabla 2-3-4-5'!$B$10:$C$12,2,FALSE)))&lt;3,"BAJO",IF((VLOOKUP(G87,'Tabla 2-3-4-5'!$B$10:$C$12,2,FALSE)*(VLOOKUP('Matriz Nº2'!H87,'Tabla 2-3-4-5'!$B$10:$C$12,2,FALSE)))&gt;5,"ALTO","MEDIO"))</f>
        <v>#N/A</v>
      </c>
      <c r="J87" s="11"/>
      <c r="K87" s="12"/>
      <c r="L87" s="12"/>
      <c r="M87" s="12"/>
      <c r="N87" s="12"/>
      <c r="O87" s="12"/>
      <c r="P87" s="12"/>
      <c r="Q87" s="12"/>
      <c r="R87" s="12"/>
      <c r="S87" s="12"/>
      <c r="T87" s="12"/>
      <c r="U87" s="12"/>
      <c r="V87" s="12"/>
      <c r="W87" s="12"/>
      <c r="X87" s="12"/>
      <c r="Y87" s="12"/>
      <c r="Z87" s="12"/>
      <c r="AA87" s="12"/>
      <c r="AB87" s="12"/>
      <c r="AC87" s="12"/>
    </row>
    <row r="88" spans="1:29" s="152" customFormat="1" ht="83.25" customHeight="1" x14ac:dyDescent="0.3">
      <c r="A88" s="113" t="str">
        <f>'Matriz Nº1'!A90</f>
        <v>12.4</v>
      </c>
      <c r="B88" s="6" t="e">
        <f>IF(A88&lt;0,'Matriz Nº1'!B90,CONCATENATE('Matriz Nº1'!F90," ",'Matriz Nº1'!G90))</f>
        <v>#N/A</v>
      </c>
      <c r="C88" s="5"/>
      <c r="D88" s="5"/>
      <c r="E88" s="6" t="e">
        <f>+IF((VLOOKUP(C88,'Tabla 2-3-4-5'!$B$10:$C$12,2,FALSE)*(VLOOKUP('Matriz Nº2'!D88,'Tabla 2-3-4-5'!$B$10:$C$12,2,FALSE)))&lt;3,"BAJO",IF((VLOOKUP(C88,'Tabla 2-3-4-5'!$B$10:$C$12,2,FALSE)*(VLOOKUP('Matriz Nº2'!D88,'Tabla 2-3-4-5'!$B$10:$C$12,2,FALSE)))&gt;5,"ALTO","MEDIO"))</f>
        <v>#N/A</v>
      </c>
      <c r="F88" s="7">
        <f>+'Matriz Nº1'!E90</f>
        <v>0</v>
      </c>
      <c r="G88" s="5"/>
      <c r="H88" s="5"/>
      <c r="I88" s="6" t="e">
        <f>+IF((VLOOKUP(G88,'Tabla 2-3-4-5'!$B$10:$C$12,2,FALSE)*(VLOOKUP('Matriz Nº2'!H88,'Tabla 2-3-4-5'!$B$10:$C$12,2,FALSE)))&lt;3,"BAJO",IF((VLOOKUP(G88,'Tabla 2-3-4-5'!$B$10:$C$12,2,FALSE)*(VLOOKUP('Matriz Nº2'!H88,'Tabla 2-3-4-5'!$B$10:$C$12,2,FALSE)))&gt;5,"ALTO","MEDIO"))</f>
        <v>#N/A</v>
      </c>
      <c r="J88" s="11"/>
      <c r="K88" s="12"/>
      <c r="L88" s="12"/>
      <c r="M88" s="12"/>
      <c r="N88" s="12"/>
      <c r="O88" s="12"/>
      <c r="P88" s="12"/>
      <c r="Q88" s="12"/>
      <c r="R88" s="12"/>
      <c r="S88" s="12"/>
      <c r="T88" s="12"/>
      <c r="U88" s="12"/>
      <c r="V88" s="12"/>
      <c r="W88" s="12"/>
      <c r="X88" s="12"/>
      <c r="Y88" s="12"/>
      <c r="Z88" s="12"/>
      <c r="AA88" s="12"/>
      <c r="AB88" s="12"/>
      <c r="AC88" s="12"/>
    </row>
    <row r="89" spans="1:29" s="152" customFormat="1" ht="83.25" customHeight="1" thickBot="1" x14ac:dyDescent="0.35">
      <c r="A89" s="113" t="str">
        <f>'Matriz Nº1'!A91</f>
        <v>12.5</v>
      </c>
      <c r="B89" s="6" t="e">
        <f>IF(A89&lt;0,'Matriz Nº1'!B91,CONCATENATE('Matriz Nº1'!F91," ",'Matriz Nº1'!G91))</f>
        <v>#N/A</v>
      </c>
      <c r="C89" s="5"/>
      <c r="D89" s="5"/>
      <c r="E89" s="6" t="e">
        <f>+IF((VLOOKUP(C89,'Tabla 2-3-4-5'!$B$10:$C$12,2,FALSE)*(VLOOKUP('Matriz Nº2'!D89,'Tabla 2-3-4-5'!$B$10:$C$12,2,FALSE)))&lt;3,"BAJO",IF((VLOOKUP(C89,'Tabla 2-3-4-5'!$B$10:$C$12,2,FALSE)*(VLOOKUP('Matriz Nº2'!D89,'Tabla 2-3-4-5'!$B$10:$C$12,2,FALSE)))&gt;5,"ALTO","MEDIO"))</f>
        <v>#N/A</v>
      </c>
      <c r="F89" s="7">
        <f>+'Matriz Nº1'!E91</f>
        <v>0</v>
      </c>
      <c r="G89" s="5"/>
      <c r="H89" s="5"/>
      <c r="I89" s="6" t="e">
        <f>+IF((VLOOKUP(G89,'Tabla 2-3-4-5'!$B$10:$C$12,2,FALSE)*(VLOOKUP('Matriz Nº2'!H89,'Tabla 2-3-4-5'!$B$10:$C$12,2,FALSE)))&lt;3,"BAJO",IF((VLOOKUP(G89,'Tabla 2-3-4-5'!$B$10:$C$12,2,FALSE)*(VLOOKUP('Matriz Nº2'!H89,'Tabla 2-3-4-5'!$B$10:$C$12,2,FALSE)))&gt;5,"ALTO","MEDIO"))</f>
        <v>#N/A</v>
      </c>
      <c r="J89" s="11"/>
      <c r="K89" s="12"/>
      <c r="L89" s="12"/>
      <c r="M89" s="12"/>
      <c r="N89" s="12"/>
      <c r="O89" s="12"/>
      <c r="P89" s="12"/>
      <c r="Q89" s="12"/>
      <c r="R89" s="12"/>
      <c r="S89" s="12"/>
      <c r="T89" s="12"/>
      <c r="U89" s="12"/>
      <c r="V89" s="12"/>
      <c r="W89" s="12"/>
      <c r="X89" s="12"/>
      <c r="Y89" s="12"/>
      <c r="Z89" s="12"/>
      <c r="AA89" s="12"/>
      <c r="AB89" s="12"/>
      <c r="AC89" s="12"/>
    </row>
    <row r="90" spans="1:29" s="152" customFormat="1" ht="23.25" customHeight="1" thickBot="1" x14ac:dyDescent="0.35">
      <c r="A90" s="110" t="e">
        <f>'Matriz Nº1'!A92</f>
        <v>#REF!</v>
      </c>
      <c r="B90" s="326" t="e">
        <f>+'Matriz Nº1'!B92:H92</f>
        <v>#REF!</v>
      </c>
      <c r="C90" s="327"/>
      <c r="D90" s="327"/>
      <c r="E90" s="327"/>
      <c r="F90" s="327"/>
      <c r="G90" s="327"/>
      <c r="H90" s="327"/>
      <c r="I90" s="328"/>
      <c r="J90" s="1"/>
      <c r="K90" s="3"/>
      <c r="L90" s="3"/>
      <c r="M90" s="3"/>
      <c r="N90" s="3"/>
      <c r="O90" s="3"/>
      <c r="P90" s="3"/>
      <c r="Q90" s="3"/>
      <c r="R90" s="3"/>
      <c r="S90" s="3"/>
      <c r="T90" s="3"/>
      <c r="U90" s="3"/>
      <c r="V90" s="3"/>
      <c r="W90" s="3"/>
      <c r="X90" s="3"/>
      <c r="Y90" s="3"/>
      <c r="Z90" s="3"/>
      <c r="AA90" s="3"/>
      <c r="AB90" s="3"/>
      <c r="AC90" s="3"/>
    </row>
    <row r="91" spans="1:29" s="152" customFormat="1" ht="16.5" customHeight="1" x14ac:dyDescent="0.3">
      <c r="A91" s="112" t="str">
        <f>'Matriz Nº1'!A93</f>
        <v>Objetivo táctico</v>
      </c>
      <c r="B91" s="329" t="e">
        <f>+'Matriz Nº1'!B93:H93</f>
        <v>#REF!</v>
      </c>
      <c r="C91" s="330"/>
      <c r="D91" s="330"/>
      <c r="E91" s="330"/>
      <c r="F91" s="330"/>
      <c r="G91" s="330"/>
      <c r="H91" s="330"/>
      <c r="I91" s="331"/>
      <c r="J91" s="1"/>
      <c r="K91" s="3"/>
      <c r="L91" s="3"/>
      <c r="M91" s="3"/>
      <c r="N91" s="3"/>
      <c r="O91" s="3"/>
      <c r="P91" s="3"/>
      <c r="Q91" s="3"/>
      <c r="R91" s="3"/>
      <c r="S91" s="3"/>
      <c r="T91" s="3"/>
      <c r="U91" s="3"/>
      <c r="V91" s="3"/>
      <c r="W91" s="3"/>
      <c r="X91" s="3"/>
      <c r="Y91" s="3"/>
      <c r="Z91" s="3"/>
      <c r="AA91" s="3"/>
      <c r="AB91" s="3"/>
      <c r="AC91" s="3"/>
    </row>
    <row r="92" spans="1:29" s="152" customFormat="1" ht="83.25" customHeight="1" x14ac:dyDescent="0.3">
      <c r="A92" s="113">
        <f>'Matriz Nº1'!A94</f>
        <v>13.1</v>
      </c>
      <c r="B92" s="6" t="str">
        <f>IF(A92&lt;0,'Matriz Nº1'!B94,CONCATENATE('Matriz Nº1'!F94," ",'Matriz Nº1'!G94))</f>
        <v xml:space="preserve">R001 Tecnologías de Información </v>
      </c>
      <c r="C92" s="5" t="s">
        <v>29</v>
      </c>
      <c r="D92" s="5" t="s">
        <v>31</v>
      </c>
      <c r="E92" s="6" t="str">
        <f>+IF((VLOOKUP(C92,'Tabla 2-3-4-5'!$B$10:$C$12,2,FALSE)*(VLOOKUP('Matriz Nº2'!D92,'Tabla 2-3-4-5'!$B$10:$C$12,2,FALSE)))&lt;3,"BAJO",IF((VLOOKUP(C92,'Tabla 2-3-4-5'!$B$10:$C$12,2,FALSE)*(VLOOKUP('Matriz Nº2'!D92,'Tabla 2-3-4-5'!$B$10:$C$12,2,FALSE)))&gt;5,"ALTO","MEDIO"))</f>
        <v>ALTO</v>
      </c>
      <c r="F92" s="7" t="str">
        <f>+'Matriz Nº1'!E94</f>
        <v>Establecer planes de contingencia. Comunicación fluida con el TI.</v>
      </c>
      <c r="G92" s="5" t="s">
        <v>30</v>
      </c>
      <c r="H92" s="5" t="s">
        <v>31</v>
      </c>
      <c r="I92" s="6" t="str">
        <f>+IF((VLOOKUP(G92,'Tabla 2-3-4-5'!$B$10:$C$12,2,FALSE)*(VLOOKUP('Matriz Nº2'!H92,'Tabla 2-3-4-5'!$B$10:$C$12,2,FALSE)))&lt;3,"BAJO",IF((VLOOKUP(G92,'Tabla 2-3-4-5'!$B$10:$C$12,2,FALSE)*(VLOOKUP('Matriz Nº2'!H92,'Tabla 2-3-4-5'!$B$10:$C$12,2,FALSE)))&gt;5,"ALTO","MEDIO"))</f>
        <v>MEDIO</v>
      </c>
      <c r="J92" s="11"/>
      <c r="K92" s="12"/>
      <c r="L92" s="12"/>
      <c r="M92" s="12"/>
      <c r="N92" s="12"/>
      <c r="O92" s="12"/>
      <c r="P92" s="12"/>
      <c r="Q92" s="12"/>
      <c r="R92" s="12"/>
      <c r="S92" s="12"/>
      <c r="T92" s="12"/>
      <c r="U92" s="12"/>
      <c r="V92" s="12"/>
      <c r="W92" s="12"/>
      <c r="X92" s="12"/>
      <c r="Y92" s="12"/>
      <c r="Z92" s="12"/>
      <c r="AA92" s="12"/>
      <c r="AB92" s="12"/>
      <c r="AC92" s="12"/>
    </row>
    <row r="93" spans="1:29" s="152" customFormat="1" ht="83.25" customHeight="1" x14ac:dyDescent="0.3">
      <c r="A93" s="113" t="str">
        <f>'Matriz Nº1'!A95</f>
        <v>13.2</v>
      </c>
      <c r="B93" s="6" t="str">
        <f>IF(A93&lt;0,'Matriz Nº1'!B95,CONCATENATE('Matriz Nº1'!F95," ",'Matriz Nº1'!G95))</f>
        <v xml:space="preserve">R007 Recurso Humano </v>
      </c>
      <c r="C93" s="5" t="s">
        <v>31</v>
      </c>
      <c r="D93" s="5" t="s">
        <v>31</v>
      </c>
      <c r="E93" s="6" t="str">
        <f>+IF((VLOOKUP(C93,'Tabla 2-3-4-5'!$B$10:$C$12,2,FALSE)*(VLOOKUP('Matriz Nº2'!D93,'Tabla 2-3-4-5'!$B$10:$C$12,2,FALSE)))&lt;3,"BAJO",IF((VLOOKUP(C93,'Tabla 2-3-4-5'!$B$10:$C$12,2,FALSE)*(VLOOKUP('Matriz Nº2'!D93,'Tabla 2-3-4-5'!$B$10:$C$12,2,FALSE)))&gt;5,"ALTO","MEDIO"))</f>
        <v>ALTO</v>
      </c>
      <c r="F93" s="7" t="str">
        <f>+'Matriz Nº1'!E95</f>
        <v>Reforzamiento con funcionarios de otras unidades productivas.</v>
      </c>
      <c r="G93" s="5" t="s">
        <v>30</v>
      </c>
      <c r="H93" s="5" t="s">
        <v>31</v>
      </c>
      <c r="I93" s="6" t="str">
        <f>+IF((VLOOKUP(G93,'Tabla 2-3-4-5'!$B$10:$C$12,2,FALSE)*(VLOOKUP('Matriz Nº2'!H93,'Tabla 2-3-4-5'!$B$10:$C$12,2,FALSE)))&lt;3,"BAJO",IF((VLOOKUP(G93,'Tabla 2-3-4-5'!$B$10:$C$12,2,FALSE)*(VLOOKUP('Matriz Nº2'!H93,'Tabla 2-3-4-5'!$B$10:$C$12,2,FALSE)))&gt;5,"ALTO","MEDIO"))</f>
        <v>MEDIO</v>
      </c>
      <c r="J93" s="11"/>
      <c r="K93" s="12"/>
      <c r="L93" s="12"/>
      <c r="M93" s="12"/>
      <c r="N93" s="12"/>
      <c r="O93" s="12"/>
      <c r="P93" s="12"/>
      <c r="Q93" s="12"/>
      <c r="R93" s="12"/>
      <c r="S93" s="12"/>
      <c r="T93" s="12"/>
      <c r="U93" s="12"/>
      <c r="V93" s="12"/>
      <c r="W93" s="12"/>
      <c r="X93" s="12"/>
      <c r="Y93" s="12"/>
      <c r="Z93" s="12"/>
      <c r="AA93" s="12"/>
      <c r="AB93" s="12"/>
      <c r="AC93" s="12"/>
    </row>
    <row r="94" spans="1:29" s="152" customFormat="1" ht="83.25" customHeight="1" x14ac:dyDescent="0.3">
      <c r="A94" s="113" t="str">
        <f>'Matriz Nº1'!A96</f>
        <v>13.3</v>
      </c>
      <c r="B94" s="6" t="e">
        <f>IF(A94&lt;0,'Matriz Nº1'!B96,CONCATENATE('Matriz Nº1'!F96," ",'Matriz Nº1'!G96))</f>
        <v>#N/A</v>
      </c>
      <c r="C94" s="5"/>
      <c r="D94" s="5"/>
      <c r="E94" s="6" t="e">
        <f>+IF((VLOOKUP(C94,'Tabla 2-3-4-5'!$B$10:$C$12,2,FALSE)*(VLOOKUP('Matriz Nº2'!D94,'Tabla 2-3-4-5'!$B$10:$C$12,2,FALSE)))&lt;3,"BAJO",IF((VLOOKUP(C94,'Tabla 2-3-4-5'!$B$10:$C$12,2,FALSE)*(VLOOKUP('Matriz Nº2'!D94,'Tabla 2-3-4-5'!$B$10:$C$12,2,FALSE)))&gt;5,"ALTO","MEDIO"))</f>
        <v>#N/A</v>
      </c>
      <c r="F94" s="7">
        <f>+'Matriz Nº1'!E96</f>
        <v>0</v>
      </c>
      <c r="G94" s="5"/>
      <c r="H94" s="5"/>
      <c r="I94" s="6" t="e">
        <f>+IF((VLOOKUP(G94,'Tabla 2-3-4-5'!$B$10:$C$12,2,FALSE)*(VLOOKUP('Matriz Nº2'!H94,'Tabla 2-3-4-5'!$B$10:$C$12,2,FALSE)))&lt;3,"BAJO",IF((VLOOKUP(G94,'Tabla 2-3-4-5'!$B$10:$C$12,2,FALSE)*(VLOOKUP('Matriz Nº2'!H94,'Tabla 2-3-4-5'!$B$10:$C$12,2,FALSE)))&gt;5,"ALTO","MEDIO"))</f>
        <v>#N/A</v>
      </c>
      <c r="J94" s="11"/>
      <c r="K94" s="12"/>
      <c r="L94" s="12"/>
      <c r="M94" s="12"/>
      <c r="N94" s="12"/>
      <c r="O94" s="12"/>
      <c r="P94" s="12"/>
      <c r="Q94" s="12"/>
      <c r="R94" s="12"/>
      <c r="S94" s="12"/>
      <c r="T94" s="12"/>
      <c r="U94" s="12"/>
      <c r="V94" s="12"/>
      <c r="W94" s="12"/>
      <c r="X94" s="12"/>
      <c r="Y94" s="12"/>
      <c r="Z94" s="12"/>
      <c r="AA94" s="12"/>
      <c r="AB94" s="12"/>
      <c r="AC94" s="12"/>
    </row>
    <row r="95" spans="1:29" s="152" customFormat="1" ht="83.25" customHeight="1" x14ac:dyDescent="0.3">
      <c r="A95" s="113" t="str">
        <f>'Matriz Nº1'!A97</f>
        <v>13.4</v>
      </c>
      <c r="B95" s="6" t="e">
        <f>IF(A95&lt;0,'Matriz Nº1'!B97,CONCATENATE('Matriz Nº1'!F97," ",'Matriz Nº1'!G97))</f>
        <v>#N/A</v>
      </c>
      <c r="C95" s="5"/>
      <c r="D95" s="5"/>
      <c r="E95" s="6" t="e">
        <f>+IF((VLOOKUP(C95,'Tabla 2-3-4-5'!$B$10:$C$12,2,FALSE)*(VLOOKUP('Matriz Nº2'!D95,'Tabla 2-3-4-5'!$B$10:$C$12,2,FALSE)))&lt;3,"BAJO",IF((VLOOKUP(C95,'Tabla 2-3-4-5'!$B$10:$C$12,2,FALSE)*(VLOOKUP('Matriz Nº2'!D95,'Tabla 2-3-4-5'!$B$10:$C$12,2,FALSE)))&gt;5,"ALTO","MEDIO"))</f>
        <v>#N/A</v>
      </c>
      <c r="F95" s="7">
        <f>+'Matriz Nº1'!E97</f>
        <v>0</v>
      </c>
      <c r="G95" s="5"/>
      <c r="H95" s="5"/>
      <c r="I95" s="6" t="e">
        <f>+IF((VLOOKUP(G95,'Tabla 2-3-4-5'!$B$10:$C$12,2,FALSE)*(VLOOKUP('Matriz Nº2'!H95,'Tabla 2-3-4-5'!$B$10:$C$12,2,FALSE)))&lt;3,"BAJO",IF((VLOOKUP(G95,'Tabla 2-3-4-5'!$B$10:$C$12,2,FALSE)*(VLOOKUP('Matriz Nº2'!H95,'Tabla 2-3-4-5'!$B$10:$C$12,2,FALSE)))&gt;5,"ALTO","MEDIO"))</f>
        <v>#N/A</v>
      </c>
      <c r="J95" s="11"/>
      <c r="K95" s="12"/>
      <c r="L95" s="12"/>
      <c r="M95" s="12"/>
      <c r="N95" s="12"/>
      <c r="O95" s="12"/>
      <c r="P95" s="12"/>
      <c r="Q95" s="12"/>
      <c r="R95" s="12"/>
      <c r="S95" s="12"/>
      <c r="T95" s="12"/>
      <c r="U95" s="12"/>
      <c r="V95" s="12"/>
      <c r="W95" s="12"/>
      <c r="X95" s="12"/>
      <c r="Y95" s="12"/>
      <c r="Z95" s="12"/>
      <c r="AA95" s="12"/>
      <c r="AB95" s="12"/>
      <c r="AC95" s="12"/>
    </row>
    <row r="96" spans="1:29" s="152" customFormat="1" ht="83.25" customHeight="1" thickBot="1" x14ac:dyDescent="0.35">
      <c r="A96" s="113" t="str">
        <f>'Matriz Nº1'!A98</f>
        <v>13.5</v>
      </c>
      <c r="B96" s="6" t="e">
        <f>IF(A96&lt;0,'Matriz Nº1'!B98,CONCATENATE('Matriz Nº1'!F98," ",'Matriz Nº1'!G98))</f>
        <v>#N/A</v>
      </c>
      <c r="C96" s="5"/>
      <c r="D96" s="5"/>
      <c r="E96" s="6" t="e">
        <f>+IF((VLOOKUP(C96,'Tabla 2-3-4-5'!$B$10:$C$12,2,FALSE)*(VLOOKUP('Matriz Nº2'!D96,'Tabla 2-3-4-5'!$B$10:$C$12,2,FALSE)))&lt;3,"BAJO",IF((VLOOKUP(C96,'Tabla 2-3-4-5'!$B$10:$C$12,2,FALSE)*(VLOOKUP('Matriz Nº2'!D96,'Tabla 2-3-4-5'!$B$10:$C$12,2,FALSE)))&gt;5,"ALTO","MEDIO"))</f>
        <v>#N/A</v>
      </c>
      <c r="F96" s="7">
        <f>+'Matriz Nº1'!E98</f>
        <v>0</v>
      </c>
      <c r="G96" s="5"/>
      <c r="H96" s="5"/>
      <c r="I96" s="6" t="e">
        <f>+IF((VLOOKUP(G96,'Tabla 2-3-4-5'!$B$10:$C$12,2,FALSE)*(VLOOKUP('Matriz Nº2'!H96,'Tabla 2-3-4-5'!$B$10:$C$12,2,FALSE)))&lt;3,"BAJO",IF((VLOOKUP(G96,'Tabla 2-3-4-5'!$B$10:$C$12,2,FALSE)*(VLOOKUP('Matriz Nº2'!H96,'Tabla 2-3-4-5'!$B$10:$C$12,2,FALSE)))&gt;5,"ALTO","MEDIO"))</f>
        <v>#N/A</v>
      </c>
      <c r="J96" s="11"/>
      <c r="K96" s="12"/>
      <c r="L96" s="12"/>
      <c r="M96" s="12"/>
      <c r="N96" s="12"/>
      <c r="O96" s="12"/>
      <c r="P96" s="12"/>
      <c r="Q96" s="12"/>
      <c r="R96" s="12"/>
      <c r="S96" s="12"/>
      <c r="T96" s="12"/>
      <c r="U96" s="12"/>
      <c r="V96" s="12"/>
      <c r="W96" s="12"/>
      <c r="X96" s="12"/>
      <c r="Y96" s="12"/>
      <c r="Z96" s="12"/>
      <c r="AA96" s="12"/>
      <c r="AB96" s="12"/>
      <c r="AC96" s="12"/>
    </row>
    <row r="97" spans="1:29" s="152" customFormat="1" ht="23.25" customHeight="1" thickBot="1" x14ac:dyDescent="0.35">
      <c r="A97" s="110" t="str">
        <f>'Matriz Nº1'!A99</f>
        <v xml:space="preserve">Objetivo Estratégico: </v>
      </c>
      <c r="B97" s="326" t="str">
        <f>+'Matriz Nº1'!B99:H99</f>
        <v>Modernizar la Imprenta Nacional, en un plazo de 5 años; de tal manera que permita la mejora de los niveles de producción con prácticas amigables con el ambiente.</v>
      </c>
      <c r="C97" s="327"/>
      <c r="D97" s="327"/>
      <c r="E97" s="327"/>
      <c r="F97" s="327"/>
      <c r="G97" s="327"/>
      <c r="H97" s="327"/>
      <c r="I97" s="328"/>
      <c r="J97" s="1"/>
      <c r="K97" s="3"/>
      <c r="L97" s="3"/>
      <c r="M97" s="3"/>
      <c r="N97" s="3"/>
      <c r="O97" s="3"/>
      <c r="P97" s="3"/>
      <c r="Q97" s="3"/>
      <c r="R97" s="3"/>
      <c r="S97" s="3"/>
      <c r="T97" s="3"/>
      <c r="U97" s="3"/>
      <c r="V97" s="3"/>
      <c r="W97" s="3"/>
      <c r="X97" s="3"/>
      <c r="Y97" s="3"/>
      <c r="Z97" s="3"/>
      <c r="AA97" s="3"/>
      <c r="AB97" s="3"/>
      <c r="AC97" s="3"/>
    </row>
    <row r="98" spans="1:29" s="152" customFormat="1" ht="16.5" customHeight="1" x14ac:dyDescent="0.3">
      <c r="A98" s="112" t="str">
        <f>'Matriz Nº1'!A100</f>
        <v>Objetivo táctico</v>
      </c>
      <c r="B98" s="329" t="str">
        <f>+'Matriz Nº1'!B100:H100</f>
        <v>13. Desarrollar estrategias que permitan brindar un servicio de excelencia en la atención de las publicaciones de los Diarios Oficiales, en las oficinas destinadas a este fin.</v>
      </c>
      <c r="C98" s="330"/>
      <c r="D98" s="330"/>
      <c r="E98" s="330"/>
      <c r="F98" s="330"/>
      <c r="G98" s="330"/>
      <c r="H98" s="330"/>
      <c r="I98" s="331"/>
      <c r="J98" s="1"/>
      <c r="K98" s="3"/>
      <c r="L98" s="3"/>
      <c r="M98" s="3"/>
      <c r="N98" s="3"/>
      <c r="O98" s="3"/>
      <c r="P98" s="3"/>
      <c r="Q98" s="3"/>
      <c r="R98" s="3"/>
      <c r="S98" s="3"/>
      <c r="T98" s="3"/>
      <c r="U98" s="3"/>
      <c r="V98" s="3"/>
      <c r="W98" s="3"/>
      <c r="X98" s="3"/>
      <c r="Y98" s="3"/>
      <c r="Z98" s="3"/>
      <c r="AA98" s="3"/>
      <c r="AB98" s="3"/>
      <c r="AC98" s="3"/>
    </row>
    <row r="99" spans="1:29" s="152" customFormat="1" ht="83.25" customHeight="1" x14ac:dyDescent="0.3">
      <c r="A99" s="113" t="str">
        <f>'Matriz Nº1'!A101</f>
        <v>14.1</v>
      </c>
      <c r="B99" s="6" t="str">
        <f>IF(A99&lt;0,'Matriz Nº1'!B101,CONCATENATE('Matriz Nº1'!F101," ",'Matriz Nº1'!G101))</f>
        <v xml:space="preserve">R005 Estratégico </v>
      </c>
      <c r="C99" s="5" t="s">
        <v>31</v>
      </c>
      <c r="D99" s="5" t="s">
        <v>31</v>
      </c>
      <c r="E99" s="6" t="str">
        <f>+IF((VLOOKUP(C99,'Tabla 2-3-4-5'!$B$10:$C$12,2,FALSE)*(VLOOKUP('Matriz Nº2'!D99,'Tabla 2-3-4-5'!$B$10:$C$12,2,FALSE)))&lt;3,"BAJO",IF((VLOOKUP(C99,'Tabla 2-3-4-5'!$B$10:$C$12,2,FALSE)*(VLOOKUP('Matriz Nº2'!D99,'Tabla 2-3-4-5'!$B$10:$C$12,2,FALSE)))&gt;5,"ALTO","MEDIO"))</f>
        <v>ALTO</v>
      </c>
      <c r="F99" s="7" t="str">
        <f>+'Matriz Nº1'!E101</f>
        <v>Aplicar los manuales de procedimientos.</v>
      </c>
      <c r="G99" s="5" t="s">
        <v>30</v>
      </c>
      <c r="H99" s="5" t="s">
        <v>31</v>
      </c>
      <c r="I99" s="6" t="str">
        <f>+IF((VLOOKUP(G99,'Tabla 2-3-4-5'!$B$10:$C$12,2,FALSE)*(VLOOKUP('Matriz Nº2'!H99,'Tabla 2-3-4-5'!$B$10:$C$12,2,FALSE)))&lt;3,"BAJO",IF((VLOOKUP(G99,'Tabla 2-3-4-5'!$B$10:$C$12,2,FALSE)*(VLOOKUP('Matriz Nº2'!H99,'Tabla 2-3-4-5'!$B$10:$C$12,2,FALSE)))&gt;5,"ALTO","MEDIO"))</f>
        <v>MEDIO</v>
      </c>
      <c r="J99" s="11"/>
      <c r="K99" s="12"/>
      <c r="L99" s="12"/>
      <c r="M99" s="12"/>
      <c r="N99" s="12"/>
      <c r="O99" s="12"/>
      <c r="P99" s="12"/>
      <c r="Q99" s="12"/>
      <c r="R99" s="12"/>
      <c r="S99" s="12"/>
      <c r="T99" s="12"/>
      <c r="U99" s="12"/>
      <c r="V99" s="12"/>
      <c r="W99" s="12"/>
      <c r="X99" s="12"/>
      <c r="Y99" s="12"/>
      <c r="Z99" s="12"/>
      <c r="AA99" s="12"/>
      <c r="AB99" s="12"/>
      <c r="AC99" s="12"/>
    </row>
    <row r="100" spans="1:29" s="152" customFormat="1" ht="83.25" customHeight="1" x14ac:dyDescent="0.3">
      <c r="A100" s="113" t="str">
        <f>'Matriz Nº1'!A102</f>
        <v>14.2</v>
      </c>
      <c r="B100" s="6" t="str">
        <f>IF(A100&lt;0,'Matriz Nº1'!B102,CONCATENATE('Matriz Nº1'!F102," ",'Matriz Nº1'!G102))</f>
        <v xml:space="preserve">R003 Operativo </v>
      </c>
      <c r="C100" s="5" t="s">
        <v>29</v>
      </c>
      <c r="D100" s="5" t="s">
        <v>31</v>
      </c>
      <c r="E100" s="6" t="str">
        <f>+IF((VLOOKUP(C100,'Tabla 2-3-4-5'!$B$10:$C$12,2,FALSE)*(VLOOKUP('Matriz Nº2'!D100,'Tabla 2-3-4-5'!$B$10:$C$12,2,FALSE)))&lt;3,"BAJO",IF((VLOOKUP(C100,'Tabla 2-3-4-5'!$B$10:$C$12,2,FALSE)*(VLOOKUP('Matriz Nº2'!D100,'Tabla 2-3-4-5'!$B$10:$C$12,2,FALSE)))&gt;5,"ALTO","MEDIO"))</f>
        <v>ALTO</v>
      </c>
      <c r="F100" s="7" t="str">
        <f>+'Matriz Nº1'!E102</f>
        <v>Llamadas de atención de forma verbal y escrita.</v>
      </c>
      <c r="G100" s="5" t="s">
        <v>30</v>
      </c>
      <c r="H100" s="5" t="s">
        <v>31</v>
      </c>
      <c r="I100" s="6" t="str">
        <f>+IF((VLOOKUP(G100,'Tabla 2-3-4-5'!$B$10:$C$12,2,FALSE)*(VLOOKUP('Matriz Nº2'!H100,'Tabla 2-3-4-5'!$B$10:$C$12,2,FALSE)))&lt;3,"BAJO",IF((VLOOKUP(G100,'Tabla 2-3-4-5'!$B$10:$C$12,2,FALSE)*(VLOOKUP('Matriz Nº2'!H100,'Tabla 2-3-4-5'!$B$10:$C$12,2,FALSE)))&gt;5,"ALTO","MEDIO"))</f>
        <v>MEDIO</v>
      </c>
      <c r="J100" s="11"/>
      <c r="K100" s="12"/>
      <c r="L100" s="12"/>
      <c r="M100" s="12"/>
      <c r="N100" s="12"/>
      <c r="O100" s="12"/>
      <c r="P100" s="12"/>
      <c r="Q100" s="12"/>
      <c r="R100" s="12"/>
      <c r="S100" s="12"/>
      <c r="T100" s="12"/>
      <c r="U100" s="12"/>
      <c r="V100" s="12"/>
      <c r="W100" s="12"/>
      <c r="X100" s="12"/>
      <c r="Y100" s="12"/>
      <c r="Z100" s="12"/>
      <c r="AA100" s="12"/>
      <c r="AB100" s="12"/>
      <c r="AC100" s="12"/>
    </row>
    <row r="101" spans="1:29" s="152" customFormat="1" ht="83.25" customHeight="1" x14ac:dyDescent="0.3">
      <c r="A101" s="113" t="str">
        <f>'Matriz Nº1'!A103</f>
        <v>14.3</v>
      </c>
      <c r="B101" s="6" t="e">
        <f>IF(A101&lt;0,'Matriz Nº1'!B103,CONCATENATE('Matriz Nº1'!F103," ",'Matriz Nº1'!G103))</f>
        <v>#N/A</v>
      </c>
      <c r="C101" s="5"/>
      <c r="D101" s="5"/>
      <c r="E101" s="6" t="e">
        <f>+IF((VLOOKUP(C101,'Tabla 2-3-4-5'!$B$10:$C$12,2,FALSE)*(VLOOKUP('Matriz Nº2'!D101,'Tabla 2-3-4-5'!$B$10:$C$12,2,FALSE)))&lt;3,"BAJO",IF((VLOOKUP(C101,'Tabla 2-3-4-5'!$B$10:$C$12,2,FALSE)*(VLOOKUP('Matriz Nº2'!D101,'Tabla 2-3-4-5'!$B$10:$C$12,2,FALSE)))&gt;5,"ALTO","MEDIO"))</f>
        <v>#N/A</v>
      </c>
      <c r="F101" s="7">
        <f>+'Matriz Nº1'!E103</f>
        <v>0</v>
      </c>
      <c r="G101" s="5"/>
      <c r="H101" s="5"/>
      <c r="I101" s="6" t="e">
        <f>+IF((VLOOKUP(G101,'Tabla 2-3-4-5'!$B$10:$C$12,2,FALSE)*(VLOOKUP('Matriz Nº2'!H101,'Tabla 2-3-4-5'!$B$10:$C$12,2,FALSE)))&lt;3,"BAJO",IF((VLOOKUP(G101,'Tabla 2-3-4-5'!$B$10:$C$12,2,FALSE)*(VLOOKUP('Matriz Nº2'!H101,'Tabla 2-3-4-5'!$B$10:$C$12,2,FALSE)))&gt;5,"ALTO","MEDIO"))</f>
        <v>#N/A</v>
      </c>
      <c r="J101" s="11"/>
      <c r="K101" s="12"/>
      <c r="L101" s="12"/>
      <c r="M101" s="12"/>
      <c r="N101" s="12"/>
      <c r="O101" s="12"/>
      <c r="P101" s="12"/>
      <c r="Q101" s="12"/>
      <c r="R101" s="12"/>
      <c r="S101" s="12"/>
      <c r="T101" s="12"/>
      <c r="U101" s="12"/>
      <c r="V101" s="12"/>
      <c r="W101" s="12"/>
      <c r="X101" s="12"/>
      <c r="Y101" s="12"/>
      <c r="Z101" s="12"/>
      <c r="AA101" s="12"/>
      <c r="AB101" s="12"/>
      <c r="AC101" s="12"/>
    </row>
    <row r="102" spans="1:29" s="152" customFormat="1" ht="83.25" customHeight="1" x14ac:dyDescent="0.3">
      <c r="A102" s="113" t="str">
        <f>'Matriz Nº1'!A104</f>
        <v>14.4</v>
      </c>
      <c r="B102" s="6" t="e">
        <f>IF(A102&lt;0,'Matriz Nº1'!B104,CONCATENATE('Matriz Nº1'!F104," ",'Matriz Nº1'!G104))</f>
        <v>#N/A</v>
      </c>
      <c r="C102" s="5"/>
      <c r="D102" s="5"/>
      <c r="E102" s="6" t="e">
        <f>+IF((VLOOKUP(C102,'Tabla 2-3-4-5'!$B$10:$C$12,2,FALSE)*(VLOOKUP('Matriz Nº2'!D102,'Tabla 2-3-4-5'!$B$10:$C$12,2,FALSE)))&lt;3,"BAJO",IF((VLOOKUP(C102,'Tabla 2-3-4-5'!$B$10:$C$12,2,FALSE)*(VLOOKUP('Matriz Nº2'!D102,'Tabla 2-3-4-5'!$B$10:$C$12,2,FALSE)))&gt;5,"ALTO","MEDIO"))</f>
        <v>#N/A</v>
      </c>
      <c r="F102" s="7">
        <f>+'Matriz Nº1'!E104</f>
        <v>0</v>
      </c>
      <c r="G102" s="5"/>
      <c r="H102" s="5"/>
      <c r="I102" s="6" t="e">
        <f>+IF((VLOOKUP(G102,'Tabla 2-3-4-5'!$B$10:$C$12,2,FALSE)*(VLOOKUP('Matriz Nº2'!H102,'Tabla 2-3-4-5'!$B$10:$C$12,2,FALSE)))&lt;3,"BAJO",IF((VLOOKUP(G102,'Tabla 2-3-4-5'!$B$10:$C$12,2,FALSE)*(VLOOKUP('Matriz Nº2'!H102,'Tabla 2-3-4-5'!$B$10:$C$12,2,FALSE)))&gt;5,"ALTO","MEDIO"))</f>
        <v>#N/A</v>
      </c>
      <c r="J102" s="11"/>
      <c r="K102" s="12"/>
      <c r="L102" s="12"/>
      <c r="M102" s="12"/>
      <c r="N102" s="12"/>
      <c r="O102" s="12"/>
      <c r="P102" s="12"/>
      <c r="Q102" s="12"/>
      <c r="R102" s="12"/>
      <c r="S102" s="12"/>
      <c r="T102" s="12"/>
      <c r="U102" s="12"/>
      <c r="V102" s="12"/>
      <c r="W102" s="12"/>
      <c r="X102" s="12"/>
      <c r="Y102" s="12"/>
      <c r="Z102" s="12"/>
      <c r="AA102" s="12"/>
      <c r="AB102" s="12"/>
      <c r="AC102" s="12"/>
    </row>
    <row r="103" spans="1:29" s="152" customFormat="1" ht="83.25" customHeight="1" x14ac:dyDescent="0.3">
      <c r="A103" s="113" t="str">
        <f>'Matriz Nº1'!A105</f>
        <v>14.5</v>
      </c>
      <c r="B103" s="6" t="e">
        <f>IF(A103&lt;0,'Matriz Nº1'!B105,CONCATENATE('Matriz Nº1'!F105," ",'Matriz Nº1'!G105))</f>
        <v>#N/A</v>
      </c>
      <c r="C103" s="5"/>
      <c r="D103" s="5"/>
      <c r="E103" s="6" t="e">
        <f>+IF((VLOOKUP(C103,'Tabla 2-3-4-5'!$B$10:$C$12,2,FALSE)*(VLOOKUP('Matriz Nº2'!D103,'Tabla 2-3-4-5'!$B$10:$C$12,2,FALSE)))&lt;3,"BAJO",IF((VLOOKUP(C103,'Tabla 2-3-4-5'!$B$10:$C$12,2,FALSE)*(VLOOKUP('Matriz Nº2'!D103,'Tabla 2-3-4-5'!$B$10:$C$12,2,FALSE)))&gt;5,"ALTO","MEDIO"))</f>
        <v>#N/A</v>
      </c>
      <c r="F103" s="7">
        <f>+'Matriz Nº1'!E105</f>
        <v>0</v>
      </c>
      <c r="G103" s="5"/>
      <c r="H103" s="5"/>
      <c r="I103" s="6" t="e">
        <f>+IF((VLOOKUP(G103,'Tabla 2-3-4-5'!$B$10:$C$12,2,FALSE)*(VLOOKUP('Matriz Nº2'!H103,'Tabla 2-3-4-5'!$B$10:$C$12,2,FALSE)))&lt;3,"BAJO",IF((VLOOKUP(G103,'Tabla 2-3-4-5'!$B$10:$C$12,2,FALSE)*(VLOOKUP('Matriz Nº2'!H103,'Tabla 2-3-4-5'!$B$10:$C$12,2,FALSE)))&gt;5,"ALTO","MEDIO"))</f>
        <v>#N/A</v>
      </c>
      <c r="J103" s="11"/>
      <c r="K103" s="12"/>
      <c r="L103" s="12"/>
      <c r="M103" s="12"/>
      <c r="N103" s="12"/>
      <c r="O103" s="12"/>
      <c r="P103" s="12"/>
      <c r="Q103" s="12"/>
      <c r="R103" s="12"/>
      <c r="S103" s="12"/>
      <c r="T103" s="12"/>
      <c r="U103" s="12"/>
      <c r="V103" s="12"/>
      <c r="W103" s="12"/>
      <c r="X103" s="12"/>
      <c r="Y103" s="12"/>
      <c r="Z103" s="12"/>
      <c r="AA103" s="12"/>
      <c r="AB103" s="12"/>
      <c r="AC103" s="12"/>
    </row>
    <row r="104" spans="1:29" ht="15.75" customHeight="1" x14ac:dyDescent="0.3">
      <c r="A104" s="143"/>
      <c r="B104" s="143"/>
      <c r="C104" s="143"/>
      <c r="D104" s="143"/>
      <c r="E104" s="143"/>
      <c r="F104" s="143"/>
      <c r="G104" s="143"/>
      <c r="H104" s="143"/>
      <c r="I104" s="143"/>
    </row>
    <row r="105" spans="1:29" ht="15.75" customHeight="1" x14ac:dyDescent="0.3"/>
    <row r="106" spans="1:29" ht="15.75" customHeight="1" x14ac:dyDescent="0.3"/>
    <row r="107" spans="1:29" ht="15.75" customHeight="1" x14ac:dyDescent="0.3"/>
    <row r="108" spans="1:29" ht="15.75" customHeight="1" x14ac:dyDescent="0.3"/>
    <row r="109" spans="1:29" ht="15.75" customHeight="1" x14ac:dyDescent="0.3"/>
    <row r="110" spans="1:29" ht="15.75" customHeight="1" x14ac:dyDescent="0.3"/>
    <row r="111" spans="1:29" ht="15.75" customHeight="1" x14ac:dyDescent="0.3"/>
    <row r="112" spans="1:29"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spans="1:29" ht="15.75" customHeight="1" x14ac:dyDescent="0.3"/>
    <row r="210" spans="1:29" ht="15.75" customHeight="1" x14ac:dyDescent="0.3"/>
    <row r="211" spans="1:29" ht="15.7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row>
    <row r="212" spans="1:29" ht="15.7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row>
    <row r="213" spans="1:29" ht="15.7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row>
    <row r="214" spans="1:29" ht="15.7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row>
    <row r="215" spans="1:29" ht="15.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row>
    <row r="216" spans="1:29" ht="15.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row>
    <row r="217" spans="1:29" ht="15.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row>
    <row r="218" spans="1:29" ht="15.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row>
    <row r="219" spans="1:29" ht="15.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row>
    <row r="220" spans="1:29" ht="15.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row>
    <row r="221" spans="1:29" ht="15.7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row>
    <row r="222" spans="1:29" ht="15.7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row>
    <row r="223" spans="1:29" ht="15.7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row>
    <row r="224" spans="1:29" ht="15.7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row>
    <row r="225" spans="1:29" ht="15.7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row>
    <row r="226" spans="1:29" ht="15.7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row>
    <row r="227" spans="1:29" ht="15.7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row>
    <row r="228" spans="1:29" ht="15.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row>
    <row r="229" spans="1:29" ht="15.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row>
    <row r="230" spans="1:29" ht="15.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row>
    <row r="231" spans="1:29" ht="15.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row>
    <row r="232" spans="1:29" ht="15.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row>
    <row r="233" spans="1:29" ht="15.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row>
    <row r="234" spans="1:29"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row>
    <row r="235" spans="1:29"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row>
    <row r="236" spans="1:29"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row>
    <row r="237" spans="1:29"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row>
    <row r="238" spans="1:29"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row>
    <row r="239" spans="1:29"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row>
    <row r="240" spans="1:29"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row>
    <row r="241" spans="1:29"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row>
    <row r="242" spans="1:29"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row>
    <row r="243" spans="1:29"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row>
    <row r="244" spans="1:29"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row>
    <row r="245" spans="1:29"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row>
    <row r="246" spans="1:29"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row>
    <row r="247" spans="1:29"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row>
    <row r="248" spans="1:29"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row>
    <row r="249" spans="1:29"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row>
    <row r="250" spans="1:29"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row>
    <row r="251" spans="1:29"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row>
    <row r="252" spans="1:29"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row>
    <row r="253" spans="1:29"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row>
    <row r="254" spans="1:29"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row>
    <row r="255" spans="1:29"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row>
    <row r="256" spans="1:29"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row>
    <row r="257" spans="1:29"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row>
    <row r="258" spans="1:29"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row>
    <row r="259" spans="1:29"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row>
    <row r="260" spans="1:29"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row>
    <row r="261" spans="1:29"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row>
    <row r="262" spans="1:29"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row>
    <row r="263" spans="1:29"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row>
    <row r="264" spans="1:29"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row>
    <row r="265" spans="1:29"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row>
    <row r="266" spans="1:29"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row>
    <row r="267" spans="1:29"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row>
    <row r="268" spans="1:29"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row>
    <row r="269" spans="1:29"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row>
    <row r="270" spans="1:29"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row>
    <row r="271" spans="1:29"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row>
    <row r="272" spans="1:29"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row>
    <row r="273" spans="1:29"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row>
    <row r="274" spans="1:29"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row>
    <row r="275" spans="1:29" ht="15.75" customHeight="1" x14ac:dyDescent="0.3"/>
    <row r="276" spans="1:29" ht="15.75" customHeight="1" x14ac:dyDescent="0.3"/>
    <row r="277" spans="1:29" ht="15.75" customHeight="1" x14ac:dyDescent="0.3"/>
    <row r="278" spans="1:29" ht="15.75" customHeight="1" x14ac:dyDescent="0.3"/>
    <row r="279" spans="1:29" ht="15.75" customHeight="1" x14ac:dyDescent="0.3"/>
    <row r="280" spans="1:29" ht="15.75" customHeight="1" x14ac:dyDescent="0.3"/>
    <row r="281" spans="1:29" ht="15.75" customHeight="1" x14ac:dyDescent="0.3"/>
    <row r="282" spans="1:29" ht="15.75" customHeight="1" x14ac:dyDescent="0.3"/>
    <row r="283" spans="1:29" ht="15.75" customHeight="1" x14ac:dyDescent="0.3"/>
    <row r="284" spans="1:29" ht="15.75" customHeight="1" x14ac:dyDescent="0.3"/>
    <row r="285" spans="1:29" ht="15.75" customHeight="1" x14ac:dyDescent="0.3"/>
    <row r="286" spans="1:29" ht="15.75" customHeight="1" x14ac:dyDescent="0.3"/>
    <row r="287" spans="1:29" ht="15.75" customHeight="1" x14ac:dyDescent="0.3"/>
    <row r="288" spans="1:29"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sheetData>
  <mergeCells count="35">
    <mergeCell ref="B28:I28"/>
    <mergeCell ref="B27:I27"/>
    <mergeCell ref="B20:I20"/>
    <mergeCell ref="B21:I21"/>
    <mergeCell ref="A1:I1"/>
    <mergeCell ref="A2:I2"/>
    <mergeCell ref="A3:I3"/>
    <mergeCell ref="A4:I4"/>
    <mergeCell ref="A5:I5"/>
    <mergeCell ref="B14:I14"/>
    <mergeCell ref="A6:E6"/>
    <mergeCell ref="F6:I6"/>
    <mergeCell ref="B8:I8"/>
    <mergeCell ref="B9:I9"/>
    <mergeCell ref="B13:I13"/>
    <mergeCell ref="B49:I49"/>
    <mergeCell ref="B48:I48"/>
    <mergeCell ref="B41:I41"/>
    <mergeCell ref="B42:I42"/>
    <mergeCell ref="B34:I34"/>
    <mergeCell ref="B35:I35"/>
    <mergeCell ref="B55:I55"/>
    <mergeCell ref="B56:I56"/>
    <mergeCell ref="B62:I62"/>
    <mergeCell ref="B63:I63"/>
    <mergeCell ref="B69:I69"/>
    <mergeCell ref="B90:I90"/>
    <mergeCell ref="B91:I91"/>
    <mergeCell ref="B97:I97"/>
    <mergeCell ref="B98:I98"/>
    <mergeCell ref="B70:I70"/>
    <mergeCell ref="B76:I76"/>
    <mergeCell ref="B77:I77"/>
    <mergeCell ref="B83:I83"/>
    <mergeCell ref="B84:I84"/>
  </mergeCells>
  <conditionalFormatting sqref="E85">
    <cfRule type="containsText" dxfId="1235" priority="1045" operator="containsText" text="BAJO">
      <formula>NOT(ISERROR(SEARCH(("BAJO"),(E85))))</formula>
    </cfRule>
  </conditionalFormatting>
  <conditionalFormatting sqref="E85">
    <cfRule type="containsText" dxfId="1234" priority="1046" operator="containsText" text="MEDIO">
      <formula>NOT(ISERROR(SEARCH(("MEDIO"),(E85))))</formula>
    </cfRule>
  </conditionalFormatting>
  <conditionalFormatting sqref="E85">
    <cfRule type="containsText" dxfId="1233" priority="1047" operator="containsText" text="ALTO">
      <formula>NOT(ISERROR(SEARCH(("ALTO"),(E85))))</formula>
    </cfRule>
  </conditionalFormatting>
  <conditionalFormatting sqref="E85">
    <cfRule type="cellIs" dxfId="1232" priority="1048" operator="between">
      <formula>5</formula>
      <formula>9</formula>
    </cfRule>
  </conditionalFormatting>
  <conditionalFormatting sqref="E85">
    <cfRule type="cellIs" dxfId="1231" priority="1049" operator="between">
      <formula>3</formula>
      <formula>4</formula>
    </cfRule>
  </conditionalFormatting>
  <conditionalFormatting sqref="E85">
    <cfRule type="cellIs" dxfId="1230" priority="1050" operator="between">
      <formula>1</formula>
      <formula>2</formula>
    </cfRule>
  </conditionalFormatting>
  <conditionalFormatting sqref="I85">
    <cfRule type="containsText" dxfId="1229" priority="1051" operator="containsText" text="BAJO">
      <formula>NOT(ISERROR(SEARCH(("BAJO"),(I85))))</formula>
    </cfRule>
  </conditionalFormatting>
  <conditionalFormatting sqref="I85">
    <cfRule type="containsText" dxfId="1228" priority="1052" operator="containsText" text="MEDIO">
      <formula>NOT(ISERROR(SEARCH(("MEDIO"),(I85))))</formula>
    </cfRule>
  </conditionalFormatting>
  <conditionalFormatting sqref="I85">
    <cfRule type="containsText" dxfId="1227" priority="1053" operator="containsText" text="ALTO">
      <formula>NOT(ISERROR(SEARCH(("ALTO"),(I85))))</formula>
    </cfRule>
  </conditionalFormatting>
  <conditionalFormatting sqref="I85">
    <cfRule type="cellIs" dxfId="1226" priority="1054" operator="between">
      <formula>5</formula>
      <formula>9</formula>
    </cfRule>
  </conditionalFormatting>
  <conditionalFormatting sqref="I85">
    <cfRule type="cellIs" dxfId="1225" priority="1055" operator="between">
      <formula>3</formula>
      <formula>4</formula>
    </cfRule>
  </conditionalFormatting>
  <conditionalFormatting sqref="I85">
    <cfRule type="cellIs" dxfId="1224" priority="1056" operator="between">
      <formula>1</formula>
      <formula>2</formula>
    </cfRule>
  </conditionalFormatting>
  <conditionalFormatting sqref="E86">
    <cfRule type="containsText" dxfId="1223" priority="1033" operator="containsText" text="BAJO">
      <formula>NOT(ISERROR(SEARCH(("BAJO"),(E86))))</formula>
    </cfRule>
  </conditionalFormatting>
  <conditionalFormatting sqref="E86">
    <cfRule type="containsText" dxfId="1222" priority="1034" operator="containsText" text="MEDIO">
      <formula>NOT(ISERROR(SEARCH(("MEDIO"),(E86))))</formula>
    </cfRule>
  </conditionalFormatting>
  <conditionalFormatting sqref="E86">
    <cfRule type="containsText" dxfId="1221" priority="1035" operator="containsText" text="ALTO">
      <formula>NOT(ISERROR(SEARCH(("ALTO"),(E86))))</formula>
    </cfRule>
  </conditionalFormatting>
  <conditionalFormatting sqref="E86">
    <cfRule type="cellIs" dxfId="1220" priority="1036" operator="between">
      <formula>5</formula>
      <formula>9</formula>
    </cfRule>
  </conditionalFormatting>
  <conditionalFormatting sqref="E86">
    <cfRule type="cellIs" dxfId="1219" priority="1037" operator="between">
      <formula>3</formula>
      <formula>4</formula>
    </cfRule>
  </conditionalFormatting>
  <conditionalFormatting sqref="E86">
    <cfRule type="cellIs" dxfId="1218" priority="1038" operator="between">
      <formula>1</formula>
      <formula>2</formula>
    </cfRule>
  </conditionalFormatting>
  <conditionalFormatting sqref="I86">
    <cfRule type="containsText" dxfId="1217" priority="1039" operator="containsText" text="BAJO">
      <formula>NOT(ISERROR(SEARCH(("BAJO"),(I86))))</formula>
    </cfRule>
  </conditionalFormatting>
  <conditionalFormatting sqref="I86">
    <cfRule type="containsText" dxfId="1216" priority="1040" operator="containsText" text="MEDIO">
      <formula>NOT(ISERROR(SEARCH(("MEDIO"),(I86))))</formula>
    </cfRule>
  </conditionalFormatting>
  <conditionalFormatting sqref="I86">
    <cfRule type="containsText" dxfId="1215" priority="1041" operator="containsText" text="ALTO">
      <formula>NOT(ISERROR(SEARCH(("ALTO"),(I86))))</formula>
    </cfRule>
  </conditionalFormatting>
  <conditionalFormatting sqref="I86">
    <cfRule type="cellIs" dxfId="1214" priority="1042" operator="between">
      <formula>5</formula>
      <formula>9</formula>
    </cfRule>
  </conditionalFormatting>
  <conditionalFormatting sqref="I86">
    <cfRule type="cellIs" dxfId="1213" priority="1043" operator="between">
      <formula>3</formula>
      <formula>4</formula>
    </cfRule>
  </conditionalFormatting>
  <conditionalFormatting sqref="I86">
    <cfRule type="cellIs" dxfId="1212" priority="1044" operator="between">
      <formula>1</formula>
      <formula>2</formula>
    </cfRule>
  </conditionalFormatting>
  <conditionalFormatting sqref="E87">
    <cfRule type="containsText" dxfId="1211" priority="1069" operator="containsText" text="BAJO">
      <formula>NOT(ISERROR(SEARCH(("BAJO"),(E87))))</formula>
    </cfRule>
  </conditionalFormatting>
  <conditionalFormatting sqref="E87">
    <cfRule type="containsText" dxfId="1210" priority="1070" operator="containsText" text="MEDIO">
      <formula>NOT(ISERROR(SEARCH(("MEDIO"),(E87))))</formula>
    </cfRule>
  </conditionalFormatting>
  <conditionalFormatting sqref="E87">
    <cfRule type="containsText" dxfId="1209" priority="1071" operator="containsText" text="ALTO">
      <formula>NOT(ISERROR(SEARCH(("ALTO"),(E87))))</formula>
    </cfRule>
  </conditionalFormatting>
  <conditionalFormatting sqref="E87">
    <cfRule type="cellIs" dxfId="1208" priority="1072" operator="between">
      <formula>5</formula>
      <formula>9</formula>
    </cfRule>
  </conditionalFormatting>
  <conditionalFormatting sqref="E87">
    <cfRule type="cellIs" dxfId="1207" priority="1073" operator="between">
      <formula>3</formula>
      <formula>4</formula>
    </cfRule>
  </conditionalFormatting>
  <conditionalFormatting sqref="E87">
    <cfRule type="cellIs" dxfId="1206" priority="1074" operator="between">
      <formula>1</formula>
      <formula>2</formula>
    </cfRule>
  </conditionalFormatting>
  <conditionalFormatting sqref="I87">
    <cfRule type="containsText" dxfId="1205" priority="1075" operator="containsText" text="BAJO">
      <formula>NOT(ISERROR(SEARCH(("BAJO"),(I87))))</formula>
    </cfRule>
  </conditionalFormatting>
  <conditionalFormatting sqref="I87">
    <cfRule type="containsText" dxfId="1204" priority="1076" operator="containsText" text="MEDIO">
      <formula>NOT(ISERROR(SEARCH(("MEDIO"),(I87))))</formula>
    </cfRule>
  </conditionalFormatting>
  <conditionalFormatting sqref="I87">
    <cfRule type="containsText" dxfId="1203" priority="1077" operator="containsText" text="ALTO">
      <formula>NOT(ISERROR(SEARCH(("ALTO"),(I87))))</formula>
    </cfRule>
  </conditionalFormatting>
  <conditionalFormatting sqref="I87">
    <cfRule type="cellIs" dxfId="1202" priority="1078" operator="between">
      <formula>5</formula>
      <formula>9</formula>
    </cfRule>
  </conditionalFormatting>
  <conditionalFormatting sqref="I87">
    <cfRule type="cellIs" dxfId="1201" priority="1079" operator="between">
      <formula>3</formula>
      <formula>4</formula>
    </cfRule>
  </conditionalFormatting>
  <conditionalFormatting sqref="I87">
    <cfRule type="cellIs" dxfId="1200" priority="1080" operator="between">
      <formula>1</formula>
      <formula>2</formula>
    </cfRule>
  </conditionalFormatting>
  <conditionalFormatting sqref="E89">
    <cfRule type="containsText" dxfId="1199" priority="1057" operator="containsText" text="BAJO">
      <formula>NOT(ISERROR(SEARCH(("BAJO"),(E89))))</formula>
    </cfRule>
  </conditionalFormatting>
  <conditionalFormatting sqref="E89">
    <cfRule type="containsText" dxfId="1198" priority="1058" operator="containsText" text="MEDIO">
      <formula>NOT(ISERROR(SEARCH(("MEDIO"),(E89))))</formula>
    </cfRule>
  </conditionalFormatting>
  <conditionalFormatting sqref="E89">
    <cfRule type="containsText" dxfId="1197" priority="1059" operator="containsText" text="ALTO">
      <formula>NOT(ISERROR(SEARCH(("ALTO"),(E89))))</formula>
    </cfRule>
  </conditionalFormatting>
  <conditionalFormatting sqref="E89">
    <cfRule type="cellIs" dxfId="1196" priority="1060" operator="between">
      <formula>5</formula>
      <formula>9</formula>
    </cfRule>
  </conditionalFormatting>
  <conditionalFormatting sqref="E89">
    <cfRule type="cellIs" dxfId="1195" priority="1061" operator="between">
      <formula>3</formula>
      <formula>4</formula>
    </cfRule>
  </conditionalFormatting>
  <conditionalFormatting sqref="E89">
    <cfRule type="cellIs" dxfId="1194" priority="1062" operator="between">
      <formula>1</formula>
      <formula>2</formula>
    </cfRule>
  </conditionalFormatting>
  <conditionalFormatting sqref="I89">
    <cfRule type="containsText" dxfId="1193" priority="1063" operator="containsText" text="BAJO">
      <formula>NOT(ISERROR(SEARCH(("BAJO"),(I89))))</formula>
    </cfRule>
  </conditionalFormatting>
  <conditionalFormatting sqref="I89">
    <cfRule type="containsText" dxfId="1192" priority="1064" operator="containsText" text="MEDIO">
      <formula>NOT(ISERROR(SEARCH(("MEDIO"),(I89))))</formula>
    </cfRule>
  </conditionalFormatting>
  <conditionalFormatting sqref="I89">
    <cfRule type="containsText" dxfId="1191" priority="1065" operator="containsText" text="ALTO">
      <formula>NOT(ISERROR(SEARCH(("ALTO"),(I89))))</formula>
    </cfRule>
  </conditionalFormatting>
  <conditionalFormatting sqref="I89">
    <cfRule type="cellIs" dxfId="1190" priority="1066" operator="between">
      <formula>5</formula>
      <formula>9</formula>
    </cfRule>
  </conditionalFormatting>
  <conditionalFormatting sqref="I89">
    <cfRule type="cellIs" dxfId="1189" priority="1067" operator="between">
      <formula>3</formula>
      <formula>4</formula>
    </cfRule>
  </conditionalFormatting>
  <conditionalFormatting sqref="I89">
    <cfRule type="cellIs" dxfId="1188" priority="1068" operator="between">
      <formula>1</formula>
      <formula>2</formula>
    </cfRule>
  </conditionalFormatting>
  <conditionalFormatting sqref="E88">
    <cfRule type="containsText" dxfId="1187" priority="1021" operator="containsText" text="BAJO">
      <formula>NOT(ISERROR(SEARCH(("BAJO"),(E88))))</formula>
    </cfRule>
  </conditionalFormatting>
  <conditionalFormatting sqref="E88">
    <cfRule type="containsText" dxfId="1186" priority="1022" operator="containsText" text="MEDIO">
      <formula>NOT(ISERROR(SEARCH(("MEDIO"),(E88))))</formula>
    </cfRule>
  </conditionalFormatting>
  <conditionalFormatting sqref="E88">
    <cfRule type="containsText" dxfId="1185" priority="1023" operator="containsText" text="ALTO">
      <formula>NOT(ISERROR(SEARCH(("ALTO"),(E88))))</formula>
    </cfRule>
  </conditionalFormatting>
  <conditionalFormatting sqref="E88">
    <cfRule type="cellIs" dxfId="1184" priority="1024" operator="between">
      <formula>5</formula>
      <formula>9</formula>
    </cfRule>
  </conditionalFormatting>
  <conditionalFormatting sqref="E88">
    <cfRule type="cellIs" dxfId="1183" priority="1025" operator="between">
      <formula>3</formula>
      <formula>4</formula>
    </cfRule>
  </conditionalFormatting>
  <conditionalFormatting sqref="E88">
    <cfRule type="cellIs" dxfId="1182" priority="1026" operator="between">
      <formula>1</formula>
      <formula>2</formula>
    </cfRule>
  </conditionalFormatting>
  <conditionalFormatting sqref="I88">
    <cfRule type="containsText" dxfId="1181" priority="1027" operator="containsText" text="BAJO">
      <formula>NOT(ISERROR(SEARCH(("BAJO"),(I88))))</formula>
    </cfRule>
  </conditionalFormatting>
  <conditionalFormatting sqref="I88">
    <cfRule type="containsText" dxfId="1180" priority="1028" operator="containsText" text="MEDIO">
      <formula>NOT(ISERROR(SEARCH(("MEDIO"),(I88))))</formula>
    </cfRule>
  </conditionalFormatting>
  <conditionalFormatting sqref="I88">
    <cfRule type="containsText" dxfId="1179" priority="1029" operator="containsText" text="ALTO">
      <formula>NOT(ISERROR(SEARCH(("ALTO"),(I88))))</formula>
    </cfRule>
  </conditionalFormatting>
  <conditionalFormatting sqref="I88">
    <cfRule type="cellIs" dxfId="1178" priority="1030" operator="between">
      <formula>5</formula>
      <formula>9</formula>
    </cfRule>
  </conditionalFormatting>
  <conditionalFormatting sqref="I88">
    <cfRule type="cellIs" dxfId="1177" priority="1031" operator="between">
      <formula>3</formula>
      <formula>4</formula>
    </cfRule>
  </conditionalFormatting>
  <conditionalFormatting sqref="I88">
    <cfRule type="cellIs" dxfId="1176" priority="1032" operator="between">
      <formula>1</formula>
      <formula>2</formula>
    </cfRule>
  </conditionalFormatting>
  <conditionalFormatting sqref="E92">
    <cfRule type="containsText" dxfId="1175" priority="805" operator="containsText" text="BAJO">
      <formula>NOT(ISERROR(SEARCH(("BAJO"),(E92))))</formula>
    </cfRule>
  </conditionalFormatting>
  <conditionalFormatting sqref="E92">
    <cfRule type="containsText" dxfId="1174" priority="806" operator="containsText" text="MEDIO">
      <formula>NOT(ISERROR(SEARCH(("MEDIO"),(E92))))</formula>
    </cfRule>
  </conditionalFormatting>
  <conditionalFormatting sqref="E92">
    <cfRule type="containsText" dxfId="1173" priority="807" operator="containsText" text="ALTO">
      <formula>NOT(ISERROR(SEARCH(("ALTO"),(E92))))</formula>
    </cfRule>
  </conditionalFormatting>
  <conditionalFormatting sqref="E92">
    <cfRule type="cellIs" dxfId="1172" priority="808" operator="between">
      <formula>5</formula>
      <formula>9</formula>
    </cfRule>
  </conditionalFormatting>
  <conditionalFormatting sqref="E92">
    <cfRule type="cellIs" dxfId="1171" priority="809" operator="between">
      <formula>3</formula>
      <formula>4</formula>
    </cfRule>
  </conditionalFormatting>
  <conditionalFormatting sqref="E92">
    <cfRule type="cellIs" dxfId="1170" priority="810" operator="between">
      <formula>1</formula>
      <formula>2</formula>
    </cfRule>
  </conditionalFormatting>
  <conditionalFormatting sqref="I92">
    <cfRule type="containsText" dxfId="1169" priority="811" operator="containsText" text="BAJO">
      <formula>NOT(ISERROR(SEARCH(("BAJO"),(I92))))</formula>
    </cfRule>
  </conditionalFormatting>
  <conditionalFormatting sqref="I92">
    <cfRule type="containsText" dxfId="1168" priority="812" operator="containsText" text="MEDIO">
      <formula>NOT(ISERROR(SEARCH(("MEDIO"),(I92))))</formula>
    </cfRule>
  </conditionalFormatting>
  <conditionalFormatting sqref="I92">
    <cfRule type="containsText" dxfId="1167" priority="813" operator="containsText" text="ALTO">
      <formula>NOT(ISERROR(SEARCH(("ALTO"),(I92))))</formula>
    </cfRule>
  </conditionalFormatting>
  <conditionalFormatting sqref="I92">
    <cfRule type="cellIs" dxfId="1166" priority="814" operator="between">
      <formula>5</formula>
      <formula>9</formula>
    </cfRule>
  </conditionalFormatting>
  <conditionalFormatting sqref="I92">
    <cfRule type="cellIs" dxfId="1165" priority="815" operator="between">
      <formula>3</formula>
      <formula>4</formula>
    </cfRule>
  </conditionalFormatting>
  <conditionalFormatting sqref="I92">
    <cfRule type="cellIs" dxfId="1164" priority="816" operator="between">
      <formula>1</formula>
      <formula>2</formula>
    </cfRule>
  </conditionalFormatting>
  <conditionalFormatting sqref="E93">
    <cfRule type="containsText" dxfId="1163" priority="793" operator="containsText" text="BAJO">
      <formula>NOT(ISERROR(SEARCH(("BAJO"),(E93))))</formula>
    </cfRule>
  </conditionalFormatting>
  <conditionalFormatting sqref="E93">
    <cfRule type="containsText" dxfId="1162" priority="794" operator="containsText" text="MEDIO">
      <formula>NOT(ISERROR(SEARCH(("MEDIO"),(E93))))</formula>
    </cfRule>
  </conditionalFormatting>
  <conditionalFormatting sqref="E93">
    <cfRule type="containsText" dxfId="1161" priority="795" operator="containsText" text="ALTO">
      <formula>NOT(ISERROR(SEARCH(("ALTO"),(E93))))</formula>
    </cfRule>
  </conditionalFormatting>
  <conditionalFormatting sqref="E93">
    <cfRule type="cellIs" dxfId="1160" priority="796" operator="between">
      <formula>5</formula>
      <formula>9</formula>
    </cfRule>
  </conditionalFormatting>
  <conditionalFormatting sqref="E93">
    <cfRule type="cellIs" dxfId="1159" priority="797" operator="between">
      <formula>3</formula>
      <formula>4</formula>
    </cfRule>
  </conditionalFormatting>
  <conditionalFormatting sqref="E93">
    <cfRule type="cellIs" dxfId="1158" priority="798" operator="between">
      <formula>1</formula>
      <formula>2</formula>
    </cfRule>
  </conditionalFormatting>
  <conditionalFormatting sqref="I93">
    <cfRule type="containsText" dxfId="1157" priority="799" operator="containsText" text="BAJO">
      <formula>NOT(ISERROR(SEARCH(("BAJO"),(I93))))</formula>
    </cfRule>
  </conditionalFormatting>
  <conditionalFormatting sqref="I93">
    <cfRule type="containsText" dxfId="1156" priority="800" operator="containsText" text="MEDIO">
      <formula>NOT(ISERROR(SEARCH(("MEDIO"),(I93))))</formula>
    </cfRule>
  </conditionalFormatting>
  <conditionalFormatting sqref="I93">
    <cfRule type="containsText" dxfId="1155" priority="801" operator="containsText" text="ALTO">
      <formula>NOT(ISERROR(SEARCH(("ALTO"),(I93))))</formula>
    </cfRule>
  </conditionalFormatting>
  <conditionalFormatting sqref="I93">
    <cfRule type="cellIs" dxfId="1154" priority="802" operator="between">
      <formula>5</formula>
      <formula>9</formula>
    </cfRule>
  </conditionalFormatting>
  <conditionalFormatting sqref="I93">
    <cfRule type="cellIs" dxfId="1153" priority="803" operator="between">
      <formula>3</formula>
      <formula>4</formula>
    </cfRule>
  </conditionalFormatting>
  <conditionalFormatting sqref="I93">
    <cfRule type="cellIs" dxfId="1152" priority="804" operator="between">
      <formula>1</formula>
      <formula>2</formula>
    </cfRule>
  </conditionalFormatting>
  <conditionalFormatting sqref="E94">
    <cfRule type="containsText" dxfId="1151" priority="829" operator="containsText" text="BAJO">
      <formula>NOT(ISERROR(SEARCH(("BAJO"),(E94))))</formula>
    </cfRule>
  </conditionalFormatting>
  <conditionalFormatting sqref="E94">
    <cfRule type="containsText" dxfId="1150" priority="830" operator="containsText" text="MEDIO">
      <formula>NOT(ISERROR(SEARCH(("MEDIO"),(E94))))</formula>
    </cfRule>
  </conditionalFormatting>
  <conditionalFormatting sqref="E94">
    <cfRule type="containsText" dxfId="1149" priority="831" operator="containsText" text="ALTO">
      <formula>NOT(ISERROR(SEARCH(("ALTO"),(E94))))</formula>
    </cfRule>
  </conditionalFormatting>
  <conditionalFormatting sqref="E94">
    <cfRule type="cellIs" dxfId="1148" priority="832" operator="between">
      <formula>5</formula>
      <formula>9</formula>
    </cfRule>
  </conditionalFormatting>
  <conditionalFormatting sqref="E94">
    <cfRule type="cellIs" dxfId="1147" priority="833" operator="between">
      <formula>3</formula>
      <formula>4</formula>
    </cfRule>
  </conditionalFormatting>
  <conditionalFormatting sqref="E94">
    <cfRule type="cellIs" dxfId="1146" priority="834" operator="between">
      <formula>1</formula>
      <formula>2</formula>
    </cfRule>
  </conditionalFormatting>
  <conditionalFormatting sqref="I94">
    <cfRule type="containsText" dxfId="1145" priority="835" operator="containsText" text="BAJO">
      <formula>NOT(ISERROR(SEARCH(("BAJO"),(I94))))</formula>
    </cfRule>
  </conditionalFormatting>
  <conditionalFormatting sqref="I94">
    <cfRule type="containsText" dxfId="1144" priority="836" operator="containsText" text="MEDIO">
      <formula>NOT(ISERROR(SEARCH(("MEDIO"),(I94))))</formula>
    </cfRule>
  </conditionalFormatting>
  <conditionalFormatting sqref="I94">
    <cfRule type="containsText" dxfId="1143" priority="837" operator="containsText" text="ALTO">
      <formula>NOT(ISERROR(SEARCH(("ALTO"),(I94))))</formula>
    </cfRule>
  </conditionalFormatting>
  <conditionalFormatting sqref="I94">
    <cfRule type="cellIs" dxfId="1142" priority="838" operator="between">
      <formula>5</formula>
      <formula>9</formula>
    </cfRule>
  </conditionalFormatting>
  <conditionalFormatting sqref="I94">
    <cfRule type="cellIs" dxfId="1141" priority="839" operator="between">
      <formula>3</formula>
      <formula>4</formula>
    </cfRule>
  </conditionalFormatting>
  <conditionalFormatting sqref="I94">
    <cfRule type="cellIs" dxfId="1140" priority="840" operator="between">
      <formula>1</formula>
      <formula>2</formula>
    </cfRule>
  </conditionalFormatting>
  <conditionalFormatting sqref="E96">
    <cfRule type="containsText" dxfId="1139" priority="817" operator="containsText" text="BAJO">
      <formula>NOT(ISERROR(SEARCH(("BAJO"),(E96))))</formula>
    </cfRule>
  </conditionalFormatting>
  <conditionalFormatting sqref="E96">
    <cfRule type="containsText" dxfId="1138" priority="818" operator="containsText" text="MEDIO">
      <formula>NOT(ISERROR(SEARCH(("MEDIO"),(E96))))</formula>
    </cfRule>
  </conditionalFormatting>
  <conditionalFormatting sqref="E96">
    <cfRule type="containsText" dxfId="1137" priority="819" operator="containsText" text="ALTO">
      <formula>NOT(ISERROR(SEARCH(("ALTO"),(E96))))</formula>
    </cfRule>
  </conditionalFormatting>
  <conditionalFormatting sqref="E96">
    <cfRule type="cellIs" dxfId="1136" priority="820" operator="between">
      <formula>5</formula>
      <formula>9</formula>
    </cfRule>
  </conditionalFormatting>
  <conditionalFormatting sqref="E96">
    <cfRule type="cellIs" dxfId="1135" priority="821" operator="between">
      <formula>3</formula>
      <formula>4</formula>
    </cfRule>
  </conditionalFormatting>
  <conditionalFormatting sqref="E96">
    <cfRule type="cellIs" dxfId="1134" priority="822" operator="between">
      <formula>1</formula>
      <formula>2</formula>
    </cfRule>
  </conditionalFormatting>
  <conditionalFormatting sqref="I96">
    <cfRule type="containsText" dxfId="1133" priority="823" operator="containsText" text="BAJO">
      <formula>NOT(ISERROR(SEARCH(("BAJO"),(I96))))</formula>
    </cfRule>
  </conditionalFormatting>
  <conditionalFormatting sqref="I96">
    <cfRule type="containsText" dxfId="1132" priority="824" operator="containsText" text="MEDIO">
      <formula>NOT(ISERROR(SEARCH(("MEDIO"),(I96))))</formula>
    </cfRule>
  </conditionalFormatting>
  <conditionalFormatting sqref="I96">
    <cfRule type="containsText" dxfId="1131" priority="825" operator="containsText" text="ALTO">
      <formula>NOT(ISERROR(SEARCH(("ALTO"),(I96))))</formula>
    </cfRule>
  </conditionalFormatting>
  <conditionalFormatting sqref="I96">
    <cfRule type="cellIs" dxfId="1130" priority="826" operator="between">
      <formula>5</formula>
      <formula>9</formula>
    </cfRule>
  </conditionalFormatting>
  <conditionalFormatting sqref="I96">
    <cfRule type="cellIs" dxfId="1129" priority="827" operator="between">
      <formula>3</formula>
      <formula>4</formula>
    </cfRule>
  </conditionalFormatting>
  <conditionalFormatting sqref="I96">
    <cfRule type="cellIs" dxfId="1128" priority="828" operator="between">
      <formula>1</formula>
      <formula>2</formula>
    </cfRule>
  </conditionalFormatting>
  <conditionalFormatting sqref="E95">
    <cfRule type="containsText" dxfId="1127" priority="781" operator="containsText" text="BAJO">
      <formula>NOT(ISERROR(SEARCH(("BAJO"),(E95))))</formula>
    </cfRule>
  </conditionalFormatting>
  <conditionalFormatting sqref="E95">
    <cfRule type="containsText" dxfId="1126" priority="782" operator="containsText" text="MEDIO">
      <formula>NOT(ISERROR(SEARCH(("MEDIO"),(E95))))</formula>
    </cfRule>
  </conditionalFormatting>
  <conditionalFormatting sqref="E95">
    <cfRule type="containsText" dxfId="1125" priority="783" operator="containsText" text="ALTO">
      <formula>NOT(ISERROR(SEARCH(("ALTO"),(E95))))</formula>
    </cfRule>
  </conditionalFormatting>
  <conditionalFormatting sqref="E95">
    <cfRule type="cellIs" dxfId="1124" priority="784" operator="between">
      <formula>5</formula>
      <formula>9</formula>
    </cfRule>
  </conditionalFormatting>
  <conditionalFormatting sqref="E95">
    <cfRule type="cellIs" dxfId="1123" priority="785" operator="between">
      <formula>3</formula>
      <formula>4</formula>
    </cfRule>
  </conditionalFormatting>
  <conditionalFormatting sqref="E95">
    <cfRule type="cellIs" dxfId="1122" priority="786" operator="between">
      <formula>1</formula>
      <formula>2</formula>
    </cfRule>
  </conditionalFormatting>
  <conditionalFormatting sqref="I95">
    <cfRule type="containsText" dxfId="1121" priority="787" operator="containsText" text="BAJO">
      <formula>NOT(ISERROR(SEARCH(("BAJO"),(I95))))</formula>
    </cfRule>
  </conditionalFormatting>
  <conditionalFormatting sqref="I95">
    <cfRule type="containsText" dxfId="1120" priority="788" operator="containsText" text="MEDIO">
      <formula>NOT(ISERROR(SEARCH(("MEDIO"),(I95))))</formula>
    </cfRule>
  </conditionalFormatting>
  <conditionalFormatting sqref="I95">
    <cfRule type="containsText" dxfId="1119" priority="789" operator="containsText" text="ALTO">
      <formula>NOT(ISERROR(SEARCH(("ALTO"),(I95))))</formula>
    </cfRule>
  </conditionalFormatting>
  <conditionalFormatting sqref="I95">
    <cfRule type="cellIs" dxfId="1118" priority="790" operator="between">
      <formula>5</formula>
      <formula>9</formula>
    </cfRule>
  </conditionalFormatting>
  <conditionalFormatting sqref="I95">
    <cfRule type="cellIs" dxfId="1117" priority="791" operator="between">
      <formula>3</formula>
      <formula>4</formula>
    </cfRule>
  </conditionalFormatting>
  <conditionalFormatting sqref="I95">
    <cfRule type="cellIs" dxfId="1116" priority="792" operator="between">
      <formula>1</formula>
      <formula>2</formula>
    </cfRule>
  </conditionalFormatting>
  <conditionalFormatting sqref="E99">
    <cfRule type="containsText" dxfId="1115" priority="745" operator="containsText" text="BAJO">
      <formula>NOT(ISERROR(SEARCH(("BAJO"),(E99))))</formula>
    </cfRule>
  </conditionalFormatting>
  <conditionalFormatting sqref="E99">
    <cfRule type="containsText" dxfId="1114" priority="746" operator="containsText" text="MEDIO">
      <formula>NOT(ISERROR(SEARCH(("MEDIO"),(E99))))</formula>
    </cfRule>
  </conditionalFormatting>
  <conditionalFormatting sqref="E99">
    <cfRule type="containsText" dxfId="1113" priority="747" operator="containsText" text="ALTO">
      <formula>NOT(ISERROR(SEARCH(("ALTO"),(E99))))</formula>
    </cfRule>
  </conditionalFormatting>
  <conditionalFormatting sqref="E99">
    <cfRule type="cellIs" dxfId="1112" priority="748" operator="between">
      <formula>5</formula>
      <formula>9</formula>
    </cfRule>
  </conditionalFormatting>
  <conditionalFormatting sqref="E99">
    <cfRule type="cellIs" dxfId="1111" priority="749" operator="between">
      <formula>3</formula>
      <formula>4</formula>
    </cfRule>
  </conditionalFormatting>
  <conditionalFormatting sqref="E99">
    <cfRule type="cellIs" dxfId="1110" priority="750" operator="between">
      <formula>1</formula>
      <formula>2</formula>
    </cfRule>
  </conditionalFormatting>
  <conditionalFormatting sqref="I99">
    <cfRule type="containsText" dxfId="1109" priority="751" operator="containsText" text="BAJO">
      <formula>NOT(ISERROR(SEARCH(("BAJO"),(I99))))</formula>
    </cfRule>
  </conditionalFormatting>
  <conditionalFormatting sqref="I99">
    <cfRule type="containsText" dxfId="1108" priority="752" operator="containsText" text="MEDIO">
      <formula>NOT(ISERROR(SEARCH(("MEDIO"),(I99))))</formula>
    </cfRule>
  </conditionalFormatting>
  <conditionalFormatting sqref="I99">
    <cfRule type="containsText" dxfId="1107" priority="753" operator="containsText" text="ALTO">
      <formula>NOT(ISERROR(SEARCH(("ALTO"),(I99))))</formula>
    </cfRule>
  </conditionalFormatting>
  <conditionalFormatting sqref="I99">
    <cfRule type="cellIs" dxfId="1106" priority="754" operator="between">
      <formula>5</formula>
      <formula>9</formula>
    </cfRule>
  </conditionalFormatting>
  <conditionalFormatting sqref="I99">
    <cfRule type="cellIs" dxfId="1105" priority="755" operator="between">
      <formula>3</formula>
      <formula>4</formula>
    </cfRule>
  </conditionalFormatting>
  <conditionalFormatting sqref="I99">
    <cfRule type="cellIs" dxfId="1104" priority="756" operator="between">
      <formula>1</formula>
      <formula>2</formula>
    </cfRule>
  </conditionalFormatting>
  <conditionalFormatting sqref="E100">
    <cfRule type="containsText" dxfId="1103" priority="733" operator="containsText" text="BAJO">
      <formula>NOT(ISERROR(SEARCH(("BAJO"),(E100))))</formula>
    </cfRule>
  </conditionalFormatting>
  <conditionalFormatting sqref="E100">
    <cfRule type="containsText" dxfId="1102" priority="734" operator="containsText" text="MEDIO">
      <formula>NOT(ISERROR(SEARCH(("MEDIO"),(E100))))</formula>
    </cfRule>
  </conditionalFormatting>
  <conditionalFormatting sqref="E100">
    <cfRule type="containsText" dxfId="1101" priority="735" operator="containsText" text="ALTO">
      <formula>NOT(ISERROR(SEARCH(("ALTO"),(E100))))</formula>
    </cfRule>
  </conditionalFormatting>
  <conditionalFormatting sqref="E100">
    <cfRule type="cellIs" dxfId="1100" priority="736" operator="between">
      <formula>5</formula>
      <formula>9</formula>
    </cfRule>
  </conditionalFormatting>
  <conditionalFormatting sqref="E100">
    <cfRule type="cellIs" dxfId="1099" priority="737" operator="between">
      <formula>3</formula>
      <formula>4</formula>
    </cfRule>
  </conditionalFormatting>
  <conditionalFormatting sqref="E100">
    <cfRule type="cellIs" dxfId="1098" priority="738" operator="between">
      <formula>1</formula>
      <formula>2</formula>
    </cfRule>
  </conditionalFormatting>
  <conditionalFormatting sqref="I100">
    <cfRule type="containsText" dxfId="1097" priority="739" operator="containsText" text="BAJO">
      <formula>NOT(ISERROR(SEARCH(("BAJO"),(I100))))</formula>
    </cfRule>
  </conditionalFormatting>
  <conditionalFormatting sqref="I100">
    <cfRule type="containsText" dxfId="1096" priority="740" operator="containsText" text="MEDIO">
      <formula>NOT(ISERROR(SEARCH(("MEDIO"),(I100))))</formula>
    </cfRule>
  </conditionalFormatting>
  <conditionalFormatting sqref="I100">
    <cfRule type="containsText" dxfId="1095" priority="741" operator="containsText" text="ALTO">
      <formula>NOT(ISERROR(SEARCH(("ALTO"),(I100))))</formula>
    </cfRule>
  </conditionalFormatting>
  <conditionalFormatting sqref="I100">
    <cfRule type="cellIs" dxfId="1094" priority="742" operator="between">
      <formula>5</formula>
      <formula>9</formula>
    </cfRule>
  </conditionalFormatting>
  <conditionalFormatting sqref="I100">
    <cfRule type="cellIs" dxfId="1093" priority="743" operator="between">
      <formula>3</formula>
      <formula>4</formula>
    </cfRule>
  </conditionalFormatting>
  <conditionalFormatting sqref="I100">
    <cfRule type="cellIs" dxfId="1092" priority="744" operator="between">
      <formula>1</formula>
      <formula>2</formula>
    </cfRule>
  </conditionalFormatting>
  <conditionalFormatting sqref="E101">
    <cfRule type="containsText" dxfId="1091" priority="769" operator="containsText" text="BAJO">
      <formula>NOT(ISERROR(SEARCH(("BAJO"),(E101))))</formula>
    </cfRule>
  </conditionalFormatting>
  <conditionalFormatting sqref="E101">
    <cfRule type="containsText" dxfId="1090" priority="770" operator="containsText" text="MEDIO">
      <formula>NOT(ISERROR(SEARCH(("MEDIO"),(E101))))</formula>
    </cfRule>
  </conditionalFormatting>
  <conditionalFormatting sqref="E101">
    <cfRule type="containsText" dxfId="1089" priority="771" operator="containsText" text="ALTO">
      <formula>NOT(ISERROR(SEARCH(("ALTO"),(E101))))</formula>
    </cfRule>
  </conditionalFormatting>
  <conditionalFormatting sqref="E101">
    <cfRule type="cellIs" dxfId="1088" priority="772" operator="between">
      <formula>5</formula>
      <formula>9</formula>
    </cfRule>
  </conditionalFormatting>
  <conditionalFormatting sqref="E101">
    <cfRule type="cellIs" dxfId="1087" priority="773" operator="between">
      <formula>3</formula>
      <formula>4</formula>
    </cfRule>
  </conditionalFormatting>
  <conditionalFormatting sqref="E101">
    <cfRule type="cellIs" dxfId="1086" priority="774" operator="between">
      <formula>1</formula>
      <formula>2</formula>
    </cfRule>
  </conditionalFormatting>
  <conditionalFormatting sqref="I101">
    <cfRule type="containsText" dxfId="1085" priority="775" operator="containsText" text="BAJO">
      <formula>NOT(ISERROR(SEARCH(("BAJO"),(I101))))</formula>
    </cfRule>
  </conditionalFormatting>
  <conditionalFormatting sqref="I101">
    <cfRule type="containsText" dxfId="1084" priority="776" operator="containsText" text="MEDIO">
      <formula>NOT(ISERROR(SEARCH(("MEDIO"),(I101))))</formula>
    </cfRule>
  </conditionalFormatting>
  <conditionalFormatting sqref="I101">
    <cfRule type="containsText" dxfId="1083" priority="777" operator="containsText" text="ALTO">
      <formula>NOT(ISERROR(SEARCH(("ALTO"),(I101))))</formula>
    </cfRule>
  </conditionalFormatting>
  <conditionalFormatting sqref="I101">
    <cfRule type="cellIs" dxfId="1082" priority="778" operator="between">
      <formula>5</formula>
      <formula>9</formula>
    </cfRule>
  </conditionalFormatting>
  <conditionalFormatting sqref="I101">
    <cfRule type="cellIs" dxfId="1081" priority="779" operator="between">
      <formula>3</formula>
      <formula>4</formula>
    </cfRule>
  </conditionalFormatting>
  <conditionalFormatting sqref="I101">
    <cfRule type="cellIs" dxfId="1080" priority="780" operator="between">
      <formula>1</formula>
      <formula>2</formula>
    </cfRule>
  </conditionalFormatting>
  <conditionalFormatting sqref="E103">
    <cfRule type="containsText" dxfId="1079" priority="757" operator="containsText" text="BAJO">
      <formula>NOT(ISERROR(SEARCH(("BAJO"),(E103))))</formula>
    </cfRule>
  </conditionalFormatting>
  <conditionalFormatting sqref="E103">
    <cfRule type="containsText" dxfId="1078" priority="758" operator="containsText" text="MEDIO">
      <formula>NOT(ISERROR(SEARCH(("MEDIO"),(E103))))</formula>
    </cfRule>
  </conditionalFormatting>
  <conditionalFormatting sqref="E103">
    <cfRule type="containsText" dxfId="1077" priority="759" operator="containsText" text="ALTO">
      <formula>NOT(ISERROR(SEARCH(("ALTO"),(E103))))</formula>
    </cfRule>
  </conditionalFormatting>
  <conditionalFormatting sqref="E103">
    <cfRule type="cellIs" dxfId="1076" priority="760" operator="between">
      <formula>5</formula>
      <formula>9</formula>
    </cfRule>
  </conditionalFormatting>
  <conditionalFormatting sqref="E103">
    <cfRule type="cellIs" dxfId="1075" priority="761" operator="between">
      <formula>3</formula>
      <formula>4</formula>
    </cfRule>
  </conditionalFormatting>
  <conditionalFormatting sqref="E103">
    <cfRule type="cellIs" dxfId="1074" priority="762" operator="between">
      <formula>1</formula>
      <formula>2</formula>
    </cfRule>
  </conditionalFormatting>
  <conditionalFormatting sqref="I103">
    <cfRule type="containsText" dxfId="1073" priority="763" operator="containsText" text="BAJO">
      <formula>NOT(ISERROR(SEARCH(("BAJO"),(I103))))</formula>
    </cfRule>
  </conditionalFormatting>
  <conditionalFormatting sqref="I103">
    <cfRule type="containsText" dxfId="1072" priority="764" operator="containsText" text="MEDIO">
      <formula>NOT(ISERROR(SEARCH(("MEDIO"),(I103))))</formula>
    </cfRule>
  </conditionalFormatting>
  <conditionalFormatting sqref="I103">
    <cfRule type="containsText" dxfId="1071" priority="765" operator="containsText" text="ALTO">
      <formula>NOT(ISERROR(SEARCH(("ALTO"),(I103))))</formula>
    </cfRule>
  </conditionalFormatting>
  <conditionalFormatting sqref="I103">
    <cfRule type="cellIs" dxfId="1070" priority="766" operator="between">
      <formula>5</formula>
      <formula>9</formula>
    </cfRule>
  </conditionalFormatting>
  <conditionalFormatting sqref="I103">
    <cfRule type="cellIs" dxfId="1069" priority="767" operator="between">
      <formula>3</formula>
      <formula>4</formula>
    </cfRule>
  </conditionalFormatting>
  <conditionalFormatting sqref="I103">
    <cfRule type="cellIs" dxfId="1068" priority="768" operator="between">
      <formula>1</formula>
      <formula>2</formula>
    </cfRule>
  </conditionalFormatting>
  <conditionalFormatting sqref="E102">
    <cfRule type="containsText" dxfId="1067" priority="721" operator="containsText" text="BAJO">
      <formula>NOT(ISERROR(SEARCH(("BAJO"),(E102))))</formula>
    </cfRule>
  </conditionalFormatting>
  <conditionalFormatting sqref="E102">
    <cfRule type="containsText" dxfId="1066" priority="722" operator="containsText" text="MEDIO">
      <formula>NOT(ISERROR(SEARCH(("MEDIO"),(E102))))</formula>
    </cfRule>
  </conditionalFormatting>
  <conditionalFormatting sqref="E102">
    <cfRule type="containsText" dxfId="1065" priority="723" operator="containsText" text="ALTO">
      <formula>NOT(ISERROR(SEARCH(("ALTO"),(E102))))</formula>
    </cfRule>
  </conditionalFormatting>
  <conditionalFormatting sqref="E102">
    <cfRule type="cellIs" dxfId="1064" priority="724" operator="between">
      <formula>5</formula>
      <formula>9</formula>
    </cfRule>
  </conditionalFormatting>
  <conditionalFormatting sqref="E102">
    <cfRule type="cellIs" dxfId="1063" priority="725" operator="between">
      <formula>3</formula>
      <formula>4</formula>
    </cfRule>
  </conditionalFormatting>
  <conditionalFormatting sqref="E102">
    <cfRule type="cellIs" dxfId="1062" priority="726" operator="between">
      <formula>1</formula>
      <formula>2</formula>
    </cfRule>
  </conditionalFormatting>
  <conditionalFormatting sqref="I102">
    <cfRule type="containsText" dxfId="1061" priority="727" operator="containsText" text="BAJO">
      <formula>NOT(ISERROR(SEARCH(("BAJO"),(I102))))</formula>
    </cfRule>
  </conditionalFormatting>
  <conditionalFormatting sqref="I102">
    <cfRule type="containsText" dxfId="1060" priority="728" operator="containsText" text="MEDIO">
      <formula>NOT(ISERROR(SEARCH(("MEDIO"),(I102))))</formula>
    </cfRule>
  </conditionalFormatting>
  <conditionalFormatting sqref="I102">
    <cfRule type="containsText" dxfId="1059" priority="729" operator="containsText" text="ALTO">
      <formula>NOT(ISERROR(SEARCH(("ALTO"),(I102))))</formula>
    </cfRule>
  </conditionalFormatting>
  <conditionalFormatting sqref="I102">
    <cfRule type="cellIs" dxfId="1058" priority="730" operator="between">
      <formula>5</formula>
      <formula>9</formula>
    </cfRule>
  </conditionalFormatting>
  <conditionalFormatting sqref="I102">
    <cfRule type="cellIs" dxfId="1057" priority="731" operator="between">
      <formula>3</formula>
      <formula>4</formula>
    </cfRule>
  </conditionalFormatting>
  <conditionalFormatting sqref="I102">
    <cfRule type="cellIs" dxfId="1056" priority="732" operator="between">
      <formula>1</formula>
      <formula>2</formula>
    </cfRule>
  </conditionalFormatting>
  <conditionalFormatting sqref="E78">
    <cfRule type="containsText" dxfId="1055" priority="625" operator="containsText" text="BAJO">
      <formula>NOT(ISERROR(SEARCH(("BAJO"),(E78))))</formula>
    </cfRule>
  </conditionalFormatting>
  <conditionalFormatting sqref="E78">
    <cfRule type="containsText" dxfId="1054" priority="626" operator="containsText" text="MEDIO">
      <formula>NOT(ISERROR(SEARCH(("MEDIO"),(E78))))</formula>
    </cfRule>
  </conditionalFormatting>
  <conditionalFormatting sqref="E78">
    <cfRule type="containsText" dxfId="1053" priority="627" operator="containsText" text="ALTO">
      <formula>NOT(ISERROR(SEARCH(("ALTO"),(E78))))</formula>
    </cfRule>
  </conditionalFormatting>
  <conditionalFormatting sqref="E78">
    <cfRule type="cellIs" dxfId="1052" priority="628" operator="between">
      <formula>5</formula>
      <formula>9</formula>
    </cfRule>
  </conditionalFormatting>
  <conditionalFormatting sqref="E78">
    <cfRule type="cellIs" dxfId="1051" priority="629" operator="between">
      <formula>3</formula>
      <formula>4</formula>
    </cfRule>
  </conditionalFormatting>
  <conditionalFormatting sqref="E78">
    <cfRule type="cellIs" dxfId="1050" priority="630" operator="between">
      <formula>1</formula>
      <formula>2</formula>
    </cfRule>
  </conditionalFormatting>
  <conditionalFormatting sqref="I78">
    <cfRule type="containsText" dxfId="1049" priority="631" operator="containsText" text="BAJO">
      <formula>NOT(ISERROR(SEARCH(("BAJO"),(I78))))</formula>
    </cfRule>
  </conditionalFormatting>
  <conditionalFormatting sqref="I78">
    <cfRule type="containsText" dxfId="1048" priority="632" operator="containsText" text="MEDIO">
      <formula>NOT(ISERROR(SEARCH(("MEDIO"),(I78))))</formula>
    </cfRule>
  </conditionalFormatting>
  <conditionalFormatting sqref="I78">
    <cfRule type="containsText" dxfId="1047" priority="633" operator="containsText" text="ALTO">
      <formula>NOT(ISERROR(SEARCH(("ALTO"),(I78))))</formula>
    </cfRule>
  </conditionalFormatting>
  <conditionalFormatting sqref="I78">
    <cfRule type="cellIs" dxfId="1046" priority="634" operator="between">
      <formula>5</formula>
      <formula>9</formula>
    </cfRule>
  </conditionalFormatting>
  <conditionalFormatting sqref="I78">
    <cfRule type="cellIs" dxfId="1045" priority="635" operator="between">
      <formula>3</formula>
      <formula>4</formula>
    </cfRule>
  </conditionalFormatting>
  <conditionalFormatting sqref="I78">
    <cfRule type="cellIs" dxfId="1044" priority="636" operator="between">
      <formula>1</formula>
      <formula>2</formula>
    </cfRule>
  </conditionalFormatting>
  <conditionalFormatting sqref="E79">
    <cfRule type="containsText" dxfId="1043" priority="613" operator="containsText" text="BAJO">
      <formula>NOT(ISERROR(SEARCH(("BAJO"),(E79))))</formula>
    </cfRule>
  </conditionalFormatting>
  <conditionalFormatting sqref="E79">
    <cfRule type="containsText" dxfId="1042" priority="614" operator="containsText" text="MEDIO">
      <formula>NOT(ISERROR(SEARCH(("MEDIO"),(E79))))</formula>
    </cfRule>
  </conditionalFormatting>
  <conditionalFormatting sqref="E79">
    <cfRule type="containsText" dxfId="1041" priority="615" operator="containsText" text="ALTO">
      <formula>NOT(ISERROR(SEARCH(("ALTO"),(E79))))</formula>
    </cfRule>
  </conditionalFormatting>
  <conditionalFormatting sqref="E79">
    <cfRule type="cellIs" dxfId="1040" priority="616" operator="between">
      <formula>5</formula>
      <formula>9</formula>
    </cfRule>
  </conditionalFormatting>
  <conditionalFormatting sqref="E79">
    <cfRule type="cellIs" dxfId="1039" priority="617" operator="between">
      <formula>3</formula>
      <formula>4</formula>
    </cfRule>
  </conditionalFormatting>
  <conditionalFormatting sqref="E79">
    <cfRule type="cellIs" dxfId="1038" priority="618" operator="between">
      <formula>1</formula>
      <formula>2</formula>
    </cfRule>
  </conditionalFormatting>
  <conditionalFormatting sqref="I79">
    <cfRule type="containsText" dxfId="1037" priority="619" operator="containsText" text="BAJO">
      <formula>NOT(ISERROR(SEARCH(("BAJO"),(I79))))</formula>
    </cfRule>
  </conditionalFormatting>
  <conditionalFormatting sqref="I79">
    <cfRule type="containsText" dxfId="1036" priority="620" operator="containsText" text="MEDIO">
      <formula>NOT(ISERROR(SEARCH(("MEDIO"),(I79))))</formula>
    </cfRule>
  </conditionalFormatting>
  <conditionalFormatting sqref="I79">
    <cfRule type="containsText" dxfId="1035" priority="621" operator="containsText" text="ALTO">
      <formula>NOT(ISERROR(SEARCH(("ALTO"),(I79))))</formula>
    </cfRule>
  </conditionalFormatting>
  <conditionalFormatting sqref="I79">
    <cfRule type="cellIs" dxfId="1034" priority="622" operator="between">
      <formula>5</formula>
      <formula>9</formula>
    </cfRule>
  </conditionalFormatting>
  <conditionalFormatting sqref="I79">
    <cfRule type="cellIs" dxfId="1033" priority="623" operator="between">
      <formula>3</formula>
      <formula>4</formula>
    </cfRule>
  </conditionalFormatting>
  <conditionalFormatting sqref="I79">
    <cfRule type="cellIs" dxfId="1032" priority="624" operator="between">
      <formula>1</formula>
      <formula>2</formula>
    </cfRule>
  </conditionalFormatting>
  <conditionalFormatting sqref="E80">
    <cfRule type="containsText" dxfId="1031" priority="649" operator="containsText" text="BAJO">
      <formula>NOT(ISERROR(SEARCH(("BAJO"),(E80))))</formula>
    </cfRule>
  </conditionalFormatting>
  <conditionalFormatting sqref="E80">
    <cfRule type="containsText" dxfId="1030" priority="650" operator="containsText" text="MEDIO">
      <formula>NOT(ISERROR(SEARCH(("MEDIO"),(E80))))</formula>
    </cfRule>
  </conditionalFormatting>
  <conditionalFormatting sqref="E80">
    <cfRule type="containsText" dxfId="1029" priority="651" operator="containsText" text="ALTO">
      <formula>NOT(ISERROR(SEARCH(("ALTO"),(E80))))</formula>
    </cfRule>
  </conditionalFormatting>
  <conditionalFormatting sqref="E80">
    <cfRule type="cellIs" dxfId="1028" priority="652" operator="between">
      <formula>5</formula>
      <formula>9</formula>
    </cfRule>
  </conditionalFormatting>
  <conditionalFormatting sqref="E80">
    <cfRule type="cellIs" dxfId="1027" priority="653" operator="between">
      <formula>3</formula>
      <formula>4</formula>
    </cfRule>
  </conditionalFormatting>
  <conditionalFormatting sqref="E80">
    <cfRule type="cellIs" dxfId="1026" priority="654" operator="between">
      <formula>1</formula>
      <formula>2</formula>
    </cfRule>
  </conditionalFormatting>
  <conditionalFormatting sqref="I80">
    <cfRule type="containsText" dxfId="1025" priority="655" operator="containsText" text="BAJO">
      <formula>NOT(ISERROR(SEARCH(("BAJO"),(I80))))</formula>
    </cfRule>
  </conditionalFormatting>
  <conditionalFormatting sqref="I80">
    <cfRule type="containsText" dxfId="1024" priority="656" operator="containsText" text="MEDIO">
      <formula>NOT(ISERROR(SEARCH(("MEDIO"),(I80))))</formula>
    </cfRule>
  </conditionalFormatting>
  <conditionalFormatting sqref="I80">
    <cfRule type="containsText" dxfId="1023" priority="657" operator="containsText" text="ALTO">
      <formula>NOT(ISERROR(SEARCH(("ALTO"),(I80))))</formula>
    </cfRule>
  </conditionalFormatting>
  <conditionalFormatting sqref="I80">
    <cfRule type="cellIs" dxfId="1022" priority="658" operator="between">
      <formula>5</formula>
      <formula>9</formula>
    </cfRule>
  </conditionalFormatting>
  <conditionalFormatting sqref="I80">
    <cfRule type="cellIs" dxfId="1021" priority="659" operator="between">
      <formula>3</formula>
      <formula>4</formula>
    </cfRule>
  </conditionalFormatting>
  <conditionalFormatting sqref="I80">
    <cfRule type="cellIs" dxfId="1020" priority="660" operator="between">
      <formula>1</formula>
      <formula>2</formula>
    </cfRule>
  </conditionalFormatting>
  <conditionalFormatting sqref="E82">
    <cfRule type="containsText" dxfId="1019" priority="637" operator="containsText" text="BAJO">
      <formula>NOT(ISERROR(SEARCH(("BAJO"),(E82))))</formula>
    </cfRule>
  </conditionalFormatting>
  <conditionalFormatting sqref="E82">
    <cfRule type="containsText" dxfId="1018" priority="638" operator="containsText" text="MEDIO">
      <formula>NOT(ISERROR(SEARCH(("MEDIO"),(E82))))</formula>
    </cfRule>
  </conditionalFormatting>
  <conditionalFormatting sqref="E82">
    <cfRule type="containsText" dxfId="1017" priority="639" operator="containsText" text="ALTO">
      <formula>NOT(ISERROR(SEARCH(("ALTO"),(E82))))</formula>
    </cfRule>
  </conditionalFormatting>
  <conditionalFormatting sqref="E82">
    <cfRule type="cellIs" dxfId="1016" priority="640" operator="between">
      <formula>5</formula>
      <formula>9</formula>
    </cfRule>
  </conditionalFormatting>
  <conditionalFormatting sqref="E82">
    <cfRule type="cellIs" dxfId="1015" priority="641" operator="between">
      <formula>3</formula>
      <formula>4</formula>
    </cfRule>
  </conditionalFormatting>
  <conditionalFormatting sqref="E82">
    <cfRule type="cellIs" dxfId="1014" priority="642" operator="between">
      <formula>1</formula>
      <formula>2</formula>
    </cfRule>
  </conditionalFormatting>
  <conditionalFormatting sqref="I82">
    <cfRule type="containsText" dxfId="1013" priority="643" operator="containsText" text="BAJO">
      <formula>NOT(ISERROR(SEARCH(("BAJO"),(I82))))</formula>
    </cfRule>
  </conditionalFormatting>
  <conditionalFormatting sqref="I82">
    <cfRule type="containsText" dxfId="1012" priority="644" operator="containsText" text="MEDIO">
      <formula>NOT(ISERROR(SEARCH(("MEDIO"),(I82))))</formula>
    </cfRule>
  </conditionalFormatting>
  <conditionalFormatting sqref="I82">
    <cfRule type="containsText" dxfId="1011" priority="645" operator="containsText" text="ALTO">
      <formula>NOT(ISERROR(SEARCH(("ALTO"),(I82))))</formula>
    </cfRule>
  </conditionalFormatting>
  <conditionalFormatting sqref="I82">
    <cfRule type="cellIs" dxfId="1010" priority="646" operator="between">
      <formula>5</formula>
      <formula>9</formula>
    </cfRule>
  </conditionalFormatting>
  <conditionalFormatting sqref="I82">
    <cfRule type="cellIs" dxfId="1009" priority="647" operator="between">
      <formula>3</formula>
      <formula>4</formula>
    </cfRule>
  </conditionalFormatting>
  <conditionalFormatting sqref="I82">
    <cfRule type="cellIs" dxfId="1008" priority="648" operator="between">
      <formula>1</formula>
      <formula>2</formula>
    </cfRule>
  </conditionalFormatting>
  <conditionalFormatting sqref="E81">
    <cfRule type="containsText" dxfId="1007" priority="601" operator="containsText" text="BAJO">
      <formula>NOT(ISERROR(SEARCH(("BAJO"),(E81))))</formula>
    </cfRule>
  </conditionalFormatting>
  <conditionalFormatting sqref="E81">
    <cfRule type="containsText" dxfId="1006" priority="602" operator="containsText" text="MEDIO">
      <formula>NOT(ISERROR(SEARCH(("MEDIO"),(E81))))</formula>
    </cfRule>
  </conditionalFormatting>
  <conditionalFormatting sqref="E81">
    <cfRule type="containsText" dxfId="1005" priority="603" operator="containsText" text="ALTO">
      <formula>NOT(ISERROR(SEARCH(("ALTO"),(E81))))</formula>
    </cfRule>
  </conditionalFormatting>
  <conditionalFormatting sqref="E81">
    <cfRule type="cellIs" dxfId="1004" priority="604" operator="between">
      <formula>5</formula>
      <formula>9</formula>
    </cfRule>
  </conditionalFormatting>
  <conditionalFormatting sqref="E81">
    <cfRule type="cellIs" dxfId="1003" priority="605" operator="between">
      <formula>3</formula>
      <formula>4</formula>
    </cfRule>
  </conditionalFormatting>
  <conditionalFormatting sqref="E81">
    <cfRule type="cellIs" dxfId="1002" priority="606" operator="between">
      <formula>1</formula>
      <formula>2</formula>
    </cfRule>
  </conditionalFormatting>
  <conditionalFormatting sqref="I81">
    <cfRule type="containsText" dxfId="1001" priority="607" operator="containsText" text="BAJO">
      <formula>NOT(ISERROR(SEARCH(("BAJO"),(I81))))</formula>
    </cfRule>
  </conditionalFormatting>
  <conditionalFormatting sqref="I81">
    <cfRule type="containsText" dxfId="1000" priority="608" operator="containsText" text="MEDIO">
      <formula>NOT(ISERROR(SEARCH(("MEDIO"),(I81))))</formula>
    </cfRule>
  </conditionalFormatting>
  <conditionalFormatting sqref="I81">
    <cfRule type="containsText" dxfId="999" priority="609" operator="containsText" text="ALTO">
      <formula>NOT(ISERROR(SEARCH(("ALTO"),(I81))))</formula>
    </cfRule>
  </conditionalFormatting>
  <conditionalFormatting sqref="I81">
    <cfRule type="cellIs" dxfId="998" priority="610" operator="between">
      <formula>5</formula>
      <formula>9</formula>
    </cfRule>
  </conditionalFormatting>
  <conditionalFormatting sqref="I81">
    <cfRule type="cellIs" dxfId="997" priority="611" operator="between">
      <formula>3</formula>
      <formula>4</formula>
    </cfRule>
  </conditionalFormatting>
  <conditionalFormatting sqref="I81">
    <cfRule type="cellIs" dxfId="996" priority="612" operator="between">
      <formula>1</formula>
      <formula>2</formula>
    </cfRule>
  </conditionalFormatting>
  <conditionalFormatting sqref="E71">
    <cfRule type="containsText" dxfId="995" priority="565" operator="containsText" text="BAJO">
      <formula>NOT(ISERROR(SEARCH(("BAJO"),(E71))))</formula>
    </cfRule>
  </conditionalFormatting>
  <conditionalFormatting sqref="E71">
    <cfRule type="containsText" dxfId="994" priority="566" operator="containsText" text="MEDIO">
      <formula>NOT(ISERROR(SEARCH(("MEDIO"),(E71))))</formula>
    </cfRule>
  </conditionalFormatting>
  <conditionalFormatting sqref="E71">
    <cfRule type="containsText" dxfId="993" priority="567" operator="containsText" text="ALTO">
      <formula>NOT(ISERROR(SEARCH(("ALTO"),(E71))))</formula>
    </cfRule>
  </conditionalFormatting>
  <conditionalFormatting sqref="E71">
    <cfRule type="cellIs" dxfId="992" priority="568" operator="between">
      <formula>5</formula>
      <formula>9</formula>
    </cfRule>
  </conditionalFormatting>
  <conditionalFormatting sqref="E71">
    <cfRule type="cellIs" dxfId="991" priority="569" operator="between">
      <formula>3</formula>
      <formula>4</formula>
    </cfRule>
  </conditionalFormatting>
  <conditionalFormatting sqref="E71">
    <cfRule type="cellIs" dxfId="990" priority="570" operator="between">
      <formula>1</formula>
      <formula>2</formula>
    </cfRule>
  </conditionalFormatting>
  <conditionalFormatting sqref="I71">
    <cfRule type="containsText" dxfId="989" priority="571" operator="containsText" text="BAJO">
      <formula>NOT(ISERROR(SEARCH(("BAJO"),(I71))))</formula>
    </cfRule>
  </conditionalFormatting>
  <conditionalFormatting sqref="I71">
    <cfRule type="containsText" dxfId="988" priority="572" operator="containsText" text="MEDIO">
      <formula>NOT(ISERROR(SEARCH(("MEDIO"),(I71))))</formula>
    </cfRule>
  </conditionalFormatting>
  <conditionalFormatting sqref="I71">
    <cfRule type="containsText" dxfId="987" priority="573" operator="containsText" text="ALTO">
      <formula>NOT(ISERROR(SEARCH(("ALTO"),(I71))))</formula>
    </cfRule>
  </conditionalFormatting>
  <conditionalFormatting sqref="I71">
    <cfRule type="cellIs" dxfId="986" priority="574" operator="between">
      <formula>5</formula>
      <formula>9</formula>
    </cfRule>
  </conditionalFormatting>
  <conditionalFormatting sqref="I71">
    <cfRule type="cellIs" dxfId="985" priority="575" operator="between">
      <formula>3</formula>
      <formula>4</formula>
    </cfRule>
  </conditionalFormatting>
  <conditionalFormatting sqref="I71">
    <cfRule type="cellIs" dxfId="984" priority="576" operator="between">
      <formula>1</formula>
      <formula>2</formula>
    </cfRule>
  </conditionalFormatting>
  <conditionalFormatting sqref="E72">
    <cfRule type="containsText" dxfId="983" priority="553" operator="containsText" text="BAJO">
      <formula>NOT(ISERROR(SEARCH(("BAJO"),(E72))))</formula>
    </cfRule>
  </conditionalFormatting>
  <conditionalFormatting sqref="E72">
    <cfRule type="containsText" dxfId="982" priority="554" operator="containsText" text="MEDIO">
      <formula>NOT(ISERROR(SEARCH(("MEDIO"),(E72))))</formula>
    </cfRule>
  </conditionalFormatting>
  <conditionalFormatting sqref="E72">
    <cfRule type="containsText" dxfId="981" priority="555" operator="containsText" text="ALTO">
      <formula>NOT(ISERROR(SEARCH(("ALTO"),(E72))))</formula>
    </cfRule>
  </conditionalFormatting>
  <conditionalFormatting sqref="E72">
    <cfRule type="cellIs" dxfId="980" priority="556" operator="between">
      <formula>5</formula>
      <formula>9</formula>
    </cfRule>
  </conditionalFormatting>
  <conditionalFormatting sqref="E72">
    <cfRule type="cellIs" dxfId="979" priority="557" operator="between">
      <formula>3</formula>
      <formula>4</formula>
    </cfRule>
  </conditionalFormatting>
  <conditionalFormatting sqref="E72">
    <cfRule type="cellIs" dxfId="978" priority="558" operator="between">
      <formula>1</formula>
      <formula>2</formula>
    </cfRule>
  </conditionalFormatting>
  <conditionalFormatting sqref="I72">
    <cfRule type="containsText" dxfId="977" priority="559" operator="containsText" text="BAJO">
      <formula>NOT(ISERROR(SEARCH(("BAJO"),(I72))))</formula>
    </cfRule>
  </conditionalFormatting>
  <conditionalFormatting sqref="I72">
    <cfRule type="containsText" dxfId="976" priority="560" operator="containsText" text="MEDIO">
      <formula>NOT(ISERROR(SEARCH(("MEDIO"),(I72))))</formula>
    </cfRule>
  </conditionalFormatting>
  <conditionalFormatting sqref="I72">
    <cfRule type="containsText" dxfId="975" priority="561" operator="containsText" text="ALTO">
      <formula>NOT(ISERROR(SEARCH(("ALTO"),(I72))))</formula>
    </cfRule>
  </conditionalFormatting>
  <conditionalFormatting sqref="I72">
    <cfRule type="cellIs" dxfId="974" priority="562" operator="between">
      <formula>5</formula>
      <formula>9</formula>
    </cfRule>
  </conditionalFormatting>
  <conditionalFormatting sqref="I72">
    <cfRule type="cellIs" dxfId="973" priority="563" operator="between">
      <formula>3</formula>
      <formula>4</formula>
    </cfRule>
  </conditionalFormatting>
  <conditionalFormatting sqref="I72">
    <cfRule type="cellIs" dxfId="972" priority="564" operator="between">
      <formula>1</formula>
      <formula>2</formula>
    </cfRule>
  </conditionalFormatting>
  <conditionalFormatting sqref="E73">
    <cfRule type="containsText" dxfId="971" priority="589" operator="containsText" text="BAJO">
      <formula>NOT(ISERROR(SEARCH(("BAJO"),(E73))))</formula>
    </cfRule>
  </conditionalFormatting>
  <conditionalFormatting sqref="E73">
    <cfRule type="containsText" dxfId="970" priority="590" operator="containsText" text="MEDIO">
      <formula>NOT(ISERROR(SEARCH(("MEDIO"),(E73))))</formula>
    </cfRule>
  </conditionalFormatting>
  <conditionalFormatting sqref="E73">
    <cfRule type="containsText" dxfId="969" priority="591" operator="containsText" text="ALTO">
      <formula>NOT(ISERROR(SEARCH(("ALTO"),(E73))))</formula>
    </cfRule>
  </conditionalFormatting>
  <conditionalFormatting sqref="E73">
    <cfRule type="cellIs" dxfId="968" priority="592" operator="between">
      <formula>5</formula>
      <formula>9</formula>
    </cfRule>
  </conditionalFormatting>
  <conditionalFormatting sqref="E73">
    <cfRule type="cellIs" dxfId="967" priority="593" operator="between">
      <formula>3</formula>
      <formula>4</formula>
    </cfRule>
  </conditionalFormatting>
  <conditionalFormatting sqref="E73">
    <cfRule type="cellIs" dxfId="966" priority="594" operator="between">
      <formula>1</formula>
      <formula>2</formula>
    </cfRule>
  </conditionalFormatting>
  <conditionalFormatting sqref="I73">
    <cfRule type="containsText" dxfId="965" priority="595" operator="containsText" text="BAJO">
      <formula>NOT(ISERROR(SEARCH(("BAJO"),(I73))))</formula>
    </cfRule>
  </conditionalFormatting>
  <conditionalFormatting sqref="I73">
    <cfRule type="containsText" dxfId="964" priority="596" operator="containsText" text="MEDIO">
      <formula>NOT(ISERROR(SEARCH(("MEDIO"),(I73))))</formula>
    </cfRule>
  </conditionalFormatting>
  <conditionalFormatting sqref="I73">
    <cfRule type="containsText" dxfId="963" priority="597" operator="containsText" text="ALTO">
      <formula>NOT(ISERROR(SEARCH(("ALTO"),(I73))))</formula>
    </cfRule>
  </conditionalFormatting>
  <conditionalFormatting sqref="I73">
    <cfRule type="cellIs" dxfId="962" priority="598" operator="between">
      <formula>5</formula>
      <formula>9</formula>
    </cfRule>
  </conditionalFormatting>
  <conditionalFormatting sqref="I73">
    <cfRule type="cellIs" dxfId="961" priority="599" operator="between">
      <formula>3</formula>
      <formula>4</formula>
    </cfRule>
  </conditionalFormatting>
  <conditionalFormatting sqref="I73">
    <cfRule type="cellIs" dxfId="960" priority="600" operator="between">
      <formula>1</formula>
      <formula>2</formula>
    </cfRule>
  </conditionalFormatting>
  <conditionalFormatting sqref="E75">
    <cfRule type="containsText" dxfId="959" priority="577" operator="containsText" text="BAJO">
      <formula>NOT(ISERROR(SEARCH(("BAJO"),(E75))))</formula>
    </cfRule>
  </conditionalFormatting>
  <conditionalFormatting sqref="E75">
    <cfRule type="containsText" dxfId="958" priority="578" operator="containsText" text="MEDIO">
      <formula>NOT(ISERROR(SEARCH(("MEDIO"),(E75))))</formula>
    </cfRule>
  </conditionalFormatting>
  <conditionalFormatting sqref="E75">
    <cfRule type="containsText" dxfId="957" priority="579" operator="containsText" text="ALTO">
      <formula>NOT(ISERROR(SEARCH(("ALTO"),(E75))))</formula>
    </cfRule>
  </conditionalFormatting>
  <conditionalFormatting sqref="E75">
    <cfRule type="cellIs" dxfId="956" priority="580" operator="between">
      <formula>5</formula>
      <formula>9</formula>
    </cfRule>
  </conditionalFormatting>
  <conditionalFormatting sqref="E75">
    <cfRule type="cellIs" dxfId="955" priority="581" operator="between">
      <formula>3</formula>
      <formula>4</formula>
    </cfRule>
  </conditionalFormatting>
  <conditionalFormatting sqref="E75">
    <cfRule type="cellIs" dxfId="954" priority="582" operator="between">
      <formula>1</formula>
      <formula>2</formula>
    </cfRule>
  </conditionalFormatting>
  <conditionalFormatting sqref="I75">
    <cfRule type="containsText" dxfId="953" priority="583" operator="containsText" text="BAJO">
      <formula>NOT(ISERROR(SEARCH(("BAJO"),(I75))))</formula>
    </cfRule>
  </conditionalFormatting>
  <conditionalFormatting sqref="I75">
    <cfRule type="containsText" dxfId="952" priority="584" operator="containsText" text="MEDIO">
      <formula>NOT(ISERROR(SEARCH(("MEDIO"),(I75))))</formula>
    </cfRule>
  </conditionalFormatting>
  <conditionalFormatting sqref="I75">
    <cfRule type="containsText" dxfId="951" priority="585" operator="containsText" text="ALTO">
      <formula>NOT(ISERROR(SEARCH(("ALTO"),(I75))))</formula>
    </cfRule>
  </conditionalFormatting>
  <conditionalFormatting sqref="I75">
    <cfRule type="cellIs" dxfId="950" priority="586" operator="between">
      <formula>5</formula>
      <formula>9</formula>
    </cfRule>
  </conditionalFormatting>
  <conditionalFormatting sqref="I75">
    <cfRule type="cellIs" dxfId="949" priority="587" operator="between">
      <formula>3</formula>
      <formula>4</formula>
    </cfRule>
  </conditionalFormatting>
  <conditionalFormatting sqref="I75">
    <cfRule type="cellIs" dxfId="948" priority="588" operator="between">
      <formula>1</formula>
      <formula>2</formula>
    </cfRule>
  </conditionalFormatting>
  <conditionalFormatting sqref="E74">
    <cfRule type="containsText" dxfId="947" priority="541" operator="containsText" text="BAJO">
      <formula>NOT(ISERROR(SEARCH(("BAJO"),(E74))))</formula>
    </cfRule>
  </conditionalFormatting>
  <conditionalFormatting sqref="E74">
    <cfRule type="containsText" dxfId="946" priority="542" operator="containsText" text="MEDIO">
      <formula>NOT(ISERROR(SEARCH(("MEDIO"),(E74))))</formula>
    </cfRule>
  </conditionalFormatting>
  <conditionalFormatting sqref="E74">
    <cfRule type="containsText" dxfId="945" priority="543" operator="containsText" text="ALTO">
      <formula>NOT(ISERROR(SEARCH(("ALTO"),(E74))))</formula>
    </cfRule>
  </conditionalFormatting>
  <conditionalFormatting sqref="E74">
    <cfRule type="cellIs" dxfId="944" priority="544" operator="between">
      <formula>5</formula>
      <formula>9</formula>
    </cfRule>
  </conditionalFormatting>
  <conditionalFormatting sqref="E74">
    <cfRule type="cellIs" dxfId="943" priority="545" operator="between">
      <formula>3</formula>
      <formula>4</formula>
    </cfRule>
  </conditionalFormatting>
  <conditionalFormatting sqref="E74">
    <cfRule type="cellIs" dxfId="942" priority="546" operator="between">
      <formula>1</formula>
      <formula>2</formula>
    </cfRule>
  </conditionalFormatting>
  <conditionalFormatting sqref="I74">
    <cfRule type="containsText" dxfId="941" priority="547" operator="containsText" text="BAJO">
      <formula>NOT(ISERROR(SEARCH(("BAJO"),(I74))))</formula>
    </cfRule>
  </conditionalFormatting>
  <conditionalFormatting sqref="I74">
    <cfRule type="containsText" dxfId="940" priority="548" operator="containsText" text="MEDIO">
      <formula>NOT(ISERROR(SEARCH(("MEDIO"),(I74))))</formula>
    </cfRule>
  </conditionalFormatting>
  <conditionalFormatting sqref="I74">
    <cfRule type="containsText" dxfId="939" priority="549" operator="containsText" text="ALTO">
      <formula>NOT(ISERROR(SEARCH(("ALTO"),(I74))))</formula>
    </cfRule>
  </conditionalFormatting>
  <conditionalFormatting sqref="I74">
    <cfRule type="cellIs" dxfId="938" priority="550" operator="between">
      <formula>5</formula>
      <formula>9</formula>
    </cfRule>
  </conditionalFormatting>
  <conditionalFormatting sqref="I74">
    <cfRule type="cellIs" dxfId="937" priority="551" operator="between">
      <formula>3</formula>
      <formula>4</formula>
    </cfRule>
  </conditionalFormatting>
  <conditionalFormatting sqref="I74">
    <cfRule type="cellIs" dxfId="936" priority="552" operator="between">
      <formula>1</formula>
      <formula>2</formula>
    </cfRule>
  </conditionalFormatting>
  <conditionalFormatting sqref="E64">
    <cfRule type="containsText" dxfId="935" priority="505" operator="containsText" text="BAJO">
      <formula>NOT(ISERROR(SEARCH(("BAJO"),(E64))))</formula>
    </cfRule>
  </conditionalFormatting>
  <conditionalFormatting sqref="E64">
    <cfRule type="containsText" dxfId="934" priority="506" operator="containsText" text="MEDIO">
      <formula>NOT(ISERROR(SEARCH(("MEDIO"),(E64))))</formula>
    </cfRule>
  </conditionalFormatting>
  <conditionalFormatting sqref="E64">
    <cfRule type="containsText" dxfId="933" priority="507" operator="containsText" text="ALTO">
      <formula>NOT(ISERROR(SEARCH(("ALTO"),(E64))))</formula>
    </cfRule>
  </conditionalFormatting>
  <conditionalFormatting sqref="E64">
    <cfRule type="cellIs" dxfId="932" priority="508" operator="between">
      <formula>5</formula>
      <formula>9</formula>
    </cfRule>
  </conditionalFormatting>
  <conditionalFormatting sqref="E64">
    <cfRule type="cellIs" dxfId="931" priority="509" operator="between">
      <formula>3</formula>
      <formula>4</formula>
    </cfRule>
  </conditionalFormatting>
  <conditionalFormatting sqref="E64">
    <cfRule type="cellIs" dxfId="930" priority="510" operator="between">
      <formula>1</formula>
      <formula>2</formula>
    </cfRule>
  </conditionalFormatting>
  <conditionalFormatting sqref="I64">
    <cfRule type="containsText" dxfId="929" priority="511" operator="containsText" text="BAJO">
      <formula>NOT(ISERROR(SEARCH(("BAJO"),(I64))))</formula>
    </cfRule>
  </conditionalFormatting>
  <conditionalFormatting sqref="I64">
    <cfRule type="containsText" dxfId="928" priority="512" operator="containsText" text="MEDIO">
      <formula>NOT(ISERROR(SEARCH(("MEDIO"),(I64))))</formula>
    </cfRule>
  </conditionalFormatting>
  <conditionalFormatting sqref="I64">
    <cfRule type="containsText" dxfId="927" priority="513" operator="containsText" text="ALTO">
      <formula>NOT(ISERROR(SEARCH(("ALTO"),(I64))))</formula>
    </cfRule>
  </conditionalFormatting>
  <conditionalFormatting sqref="I64">
    <cfRule type="cellIs" dxfId="926" priority="514" operator="between">
      <formula>5</formula>
      <formula>9</formula>
    </cfRule>
  </conditionalFormatting>
  <conditionalFormatting sqref="I64">
    <cfRule type="cellIs" dxfId="925" priority="515" operator="between">
      <formula>3</formula>
      <formula>4</formula>
    </cfRule>
  </conditionalFormatting>
  <conditionalFormatting sqref="I64">
    <cfRule type="cellIs" dxfId="924" priority="516" operator="between">
      <formula>1</formula>
      <formula>2</formula>
    </cfRule>
  </conditionalFormatting>
  <conditionalFormatting sqref="E65">
    <cfRule type="containsText" dxfId="923" priority="493" operator="containsText" text="BAJO">
      <formula>NOT(ISERROR(SEARCH(("BAJO"),(E65))))</formula>
    </cfRule>
  </conditionalFormatting>
  <conditionalFormatting sqref="E65">
    <cfRule type="containsText" dxfId="922" priority="494" operator="containsText" text="MEDIO">
      <formula>NOT(ISERROR(SEARCH(("MEDIO"),(E65))))</formula>
    </cfRule>
  </conditionalFormatting>
  <conditionalFormatting sqref="E65">
    <cfRule type="containsText" dxfId="921" priority="495" operator="containsText" text="ALTO">
      <formula>NOT(ISERROR(SEARCH(("ALTO"),(E65))))</formula>
    </cfRule>
  </conditionalFormatting>
  <conditionalFormatting sqref="E65">
    <cfRule type="cellIs" dxfId="920" priority="496" operator="between">
      <formula>5</formula>
      <formula>9</formula>
    </cfRule>
  </conditionalFormatting>
  <conditionalFormatting sqref="E65">
    <cfRule type="cellIs" dxfId="919" priority="497" operator="between">
      <formula>3</formula>
      <formula>4</formula>
    </cfRule>
  </conditionalFormatting>
  <conditionalFormatting sqref="E65">
    <cfRule type="cellIs" dxfId="918" priority="498" operator="between">
      <formula>1</formula>
      <formula>2</formula>
    </cfRule>
  </conditionalFormatting>
  <conditionalFormatting sqref="I65">
    <cfRule type="containsText" dxfId="917" priority="499" operator="containsText" text="BAJO">
      <formula>NOT(ISERROR(SEARCH(("BAJO"),(I65))))</formula>
    </cfRule>
  </conditionalFormatting>
  <conditionalFormatting sqref="I65">
    <cfRule type="containsText" dxfId="916" priority="500" operator="containsText" text="MEDIO">
      <formula>NOT(ISERROR(SEARCH(("MEDIO"),(I65))))</formula>
    </cfRule>
  </conditionalFormatting>
  <conditionalFormatting sqref="I65">
    <cfRule type="containsText" dxfId="915" priority="501" operator="containsText" text="ALTO">
      <formula>NOT(ISERROR(SEARCH(("ALTO"),(I65))))</formula>
    </cfRule>
  </conditionalFormatting>
  <conditionalFormatting sqref="I65">
    <cfRule type="cellIs" dxfId="914" priority="502" operator="between">
      <formula>5</formula>
      <formula>9</formula>
    </cfRule>
  </conditionalFormatting>
  <conditionalFormatting sqref="I65">
    <cfRule type="cellIs" dxfId="913" priority="503" operator="between">
      <formula>3</formula>
      <formula>4</formula>
    </cfRule>
  </conditionalFormatting>
  <conditionalFormatting sqref="I65">
    <cfRule type="cellIs" dxfId="912" priority="504" operator="between">
      <formula>1</formula>
      <formula>2</formula>
    </cfRule>
  </conditionalFormatting>
  <conditionalFormatting sqref="E66">
    <cfRule type="containsText" dxfId="911" priority="529" operator="containsText" text="BAJO">
      <formula>NOT(ISERROR(SEARCH(("BAJO"),(E66))))</formula>
    </cfRule>
  </conditionalFormatting>
  <conditionalFormatting sqref="E66">
    <cfRule type="containsText" dxfId="910" priority="530" operator="containsText" text="MEDIO">
      <formula>NOT(ISERROR(SEARCH(("MEDIO"),(E66))))</formula>
    </cfRule>
  </conditionalFormatting>
  <conditionalFormatting sqref="E66">
    <cfRule type="containsText" dxfId="909" priority="531" operator="containsText" text="ALTO">
      <formula>NOT(ISERROR(SEARCH(("ALTO"),(E66))))</formula>
    </cfRule>
  </conditionalFormatting>
  <conditionalFormatting sqref="E66">
    <cfRule type="cellIs" dxfId="908" priority="532" operator="between">
      <formula>5</formula>
      <formula>9</formula>
    </cfRule>
  </conditionalFormatting>
  <conditionalFormatting sqref="E66">
    <cfRule type="cellIs" dxfId="907" priority="533" operator="between">
      <formula>3</formula>
      <formula>4</formula>
    </cfRule>
  </conditionalFormatting>
  <conditionalFormatting sqref="E66">
    <cfRule type="cellIs" dxfId="906" priority="534" operator="between">
      <formula>1</formula>
      <formula>2</formula>
    </cfRule>
  </conditionalFormatting>
  <conditionalFormatting sqref="I66">
    <cfRule type="containsText" dxfId="905" priority="535" operator="containsText" text="BAJO">
      <formula>NOT(ISERROR(SEARCH(("BAJO"),(I66))))</formula>
    </cfRule>
  </conditionalFormatting>
  <conditionalFormatting sqref="I66">
    <cfRule type="containsText" dxfId="904" priority="536" operator="containsText" text="MEDIO">
      <formula>NOT(ISERROR(SEARCH(("MEDIO"),(I66))))</formula>
    </cfRule>
  </conditionalFormatting>
  <conditionalFormatting sqref="I66">
    <cfRule type="containsText" dxfId="903" priority="537" operator="containsText" text="ALTO">
      <formula>NOT(ISERROR(SEARCH(("ALTO"),(I66))))</formula>
    </cfRule>
  </conditionalFormatting>
  <conditionalFormatting sqref="I66">
    <cfRule type="cellIs" dxfId="902" priority="538" operator="between">
      <formula>5</formula>
      <formula>9</formula>
    </cfRule>
  </conditionalFormatting>
  <conditionalFormatting sqref="I66">
    <cfRule type="cellIs" dxfId="901" priority="539" operator="between">
      <formula>3</formula>
      <formula>4</formula>
    </cfRule>
  </conditionalFormatting>
  <conditionalFormatting sqref="I66">
    <cfRule type="cellIs" dxfId="900" priority="540" operator="between">
      <formula>1</formula>
      <formula>2</formula>
    </cfRule>
  </conditionalFormatting>
  <conditionalFormatting sqref="E68">
    <cfRule type="containsText" dxfId="899" priority="517" operator="containsText" text="BAJO">
      <formula>NOT(ISERROR(SEARCH(("BAJO"),(E68))))</formula>
    </cfRule>
  </conditionalFormatting>
  <conditionalFormatting sqref="E68">
    <cfRule type="containsText" dxfId="898" priority="518" operator="containsText" text="MEDIO">
      <formula>NOT(ISERROR(SEARCH(("MEDIO"),(E68))))</formula>
    </cfRule>
  </conditionalFormatting>
  <conditionalFormatting sqref="E68">
    <cfRule type="containsText" dxfId="897" priority="519" operator="containsText" text="ALTO">
      <formula>NOT(ISERROR(SEARCH(("ALTO"),(E68))))</formula>
    </cfRule>
  </conditionalFormatting>
  <conditionalFormatting sqref="E68">
    <cfRule type="cellIs" dxfId="896" priority="520" operator="between">
      <formula>5</formula>
      <formula>9</formula>
    </cfRule>
  </conditionalFormatting>
  <conditionalFormatting sqref="E68">
    <cfRule type="cellIs" dxfId="895" priority="521" operator="between">
      <formula>3</formula>
      <formula>4</formula>
    </cfRule>
  </conditionalFormatting>
  <conditionalFormatting sqref="E68">
    <cfRule type="cellIs" dxfId="894" priority="522" operator="between">
      <formula>1</formula>
      <formula>2</formula>
    </cfRule>
  </conditionalFormatting>
  <conditionalFormatting sqref="I68">
    <cfRule type="containsText" dxfId="893" priority="523" operator="containsText" text="BAJO">
      <formula>NOT(ISERROR(SEARCH(("BAJO"),(I68))))</formula>
    </cfRule>
  </conditionalFormatting>
  <conditionalFormatting sqref="I68">
    <cfRule type="containsText" dxfId="892" priority="524" operator="containsText" text="MEDIO">
      <formula>NOT(ISERROR(SEARCH(("MEDIO"),(I68))))</formula>
    </cfRule>
  </conditionalFormatting>
  <conditionalFormatting sqref="I68">
    <cfRule type="containsText" dxfId="891" priority="525" operator="containsText" text="ALTO">
      <formula>NOT(ISERROR(SEARCH(("ALTO"),(I68))))</formula>
    </cfRule>
  </conditionalFormatting>
  <conditionalFormatting sqref="I68">
    <cfRule type="cellIs" dxfId="890" priority="526" operator="between">
      <formula>5</formula>
      <formula>9</formula>
    </cfRule>
  </conditionalFormatting>
  <conditionalFormatting sqref="I68">
    <cfRule type="cellIs" dxfId="889" priority="527" operator="between">
      <formula>3</formula>
      <formula>4</formula>
    </cfRule>
  </conditionalFormatting>
  <conditionalFormatting sqref="I68">
    <cfRule type="cellIs" dxfId="888" priority="528" operator="between">
      <formula>1</formula>
      <formula>2</formula>
    </cfRule>
  </conditionalFormatting>
  <conditionalFormatting sqref="E67">
    <cfRule type="containsText" dxfId="887" priority="481" operator="containsText" text="BAJO">
      <formula>NOT(ISERROR(SEARCH(("BAJO"),(E67))))</formula>
    </cfRule>
  </conditionalFormatting>
  <conditionalFormatting sqref="E67">
    <cfRule type="containsText" dxfId="886" priority="482" operator="containsText" text="MEDIO">
      <formula>NOT(ISERROR(SEARCH(("MEDIO"),(E67))))</formula>
    </cfRule>
  </conditionalFormatting>
  <conditionalFormatting sqref="E67">
    <cfRule type="containsText" dxfId="885" priority="483" operator="containsText" text="ALTO">
      <formula>NOT(ISERROR(SEARCH(("ALTO"),(E67))))</formula>
    </cfRule>
  </conditionalFormatting>
  <conditionalFormatting sqref="E67">
    <cfRule type="cellIs" dxfId="884" priority="484" operator="between">
      <formula>5</formula>
      <formula>9</formula>
    </cfRule>
  </conditionalFormatting>
  <conditionalFormatting sqref="E67">
    <cfRule type="cellIs" dxfId="883" priority="485" operator="between">
      <formula>3</formula>
      <formula>4</formula>
    </cfRule>
  </conditionalFormatting>
  <conditionalFormatting sqref="E67">
    <cfRule type="cellIs" dxfId="882" priority="486" operator="between">
      <formula>1</formula>
      <formula>2</formula>
    </cfRule>
  </conditionalFormatting>
  <conditionalFormatting sqref="I67">
    <cfRule type="containsText" dxfId="881" priority="487" operator="containsText" text="BAJO">
      <formula>NOT(ISERROR(SEARCH(("BAJO"),(I67))))</formula>
    </cfRule>
  </conditionalFormatting>
  <conditionalFormatting sqref="I67">
    <cfRule type="containsText" dxfId="880" priority="488" operator="containsText" text="MEDIO">
      <formula>NOT(ISERROR(SEARCH(("MEDIO"),(I67))))</formula>
    </cfRule>
  </conditionalFormatting>
  <conditionalFormatting sqref="I67">
    <cfRule type="containsText" dxfId="879" priority="489" operator="containsText" text="ALTO">
      <formula>NOT(ISERROR(SEARCH(("ALTO"),(I67))))</formula>
    </cfRule>
  </conditionalFormatting>
  <conditionalFormatting sqref="I67">
    <cfRule type="cellIs" dxfId="878" priority="490" operator="between">
      <formula>5</formula>
      <formula>9</formula>
    </cfRule>
  </conditionalFormatting>
  <conditionalFormatting sqref="I67">
    <cfRule type="cellIs" dxfId="877" priority="491" operator="between">
      <formula>3</formula>
      <formula>4</formula>
    </cfRule>
  </conditionalFormatting>
  <conditionalFormatting sqref="I67">
    <cfRule type="cellIs" dxfId="876" priority="492" operator="between">
      <formula>1</formula>
      <formula>2</formula>
    </cfRule>
  </conditionalFormatting>
  <conditionalFormatting sqref="E57">
    <cfRule type="containsText" dxfId="875" priority="445" operator="containsText" text="BAJO">
      <formula>NOT(ISERROR(SEARCH(("BAJO"),(E57))))</formula>
    </cfRule>
  </conditionalFormatting>
  <conditionalFormatting sqref="E57">
    <cfRule type="containsText" dxfId="874" priority="446" operator="containsText" text="MEDIO">
      <formula>NOT(ISERROR(SEARCH(("MEDIO"),(E57))))</formula>
    </cfRule>
  </conditionalFormatting>
  <conditionalFormatting sqref="E57">
    <cfRule type="containsText" dxfId="873" priority="447" operator="containsText" text="ALTO">
      <formula>NOT(ISERROR(SEARCH(("ALTO"),(E57))))</formula>
    </cfRule>
  </conditionalFormatting>
  <conditionalFormatting sqref="E57">
    <cfRule type="cellIs" dxfId="872" priority="448" operator="between">
      <formula>5</formula>
      <formula>9</formula>
    </cfRule>
  </conditionalFormatting>
  <conditionalFormatting sqref="E57">
    <cfRule type="cellIs" dxfId="871" priority="449" operator="between">
      <formula>3</formula>
      <formula>4</formula>
    </cfRule>
  </conditionalFormatting>
  <conditionalFormatting sqref="E57">
    <cfRule type="cellIs" dxfId="870" priority="450" operator="between">
      <formula>1</formula>
      <formula>2</formula>
    </cfRule>
  </conditionalFormatting>
  <conditionalFormatting sqref="I57">
    <cfRule type="containsText" dxfId="869" priority="451" operator="containsText" text="BAJO">
      <formula>NOT(ISERROR(SEARCH(("BAJO"),(I57))))</formula>
    </cfRule>
  </conditionalFormatting>
  <conditionalFormatting sqref="I57">
    <cfRule type="containsText" dxfId="868" priority="452" operator="containsText" text="MEDIO">
      <formula>NOT(ISERROR(SEARCH(("MEDIO"),(I57))))</formula>
    </cfRule>
  </conditionalFormatting>
  <conditionalFormatting sqref="I57">
    <cfRule type="containsText" dxfId="867" priority="453" operator="containsText" text="ALTO">
      <formula>NOT(ISERROR(SEARCH(("ALTO"),(I57))))</formula>
    </cfRule>
  </conditionalFormatting>
  <conditionalFormatting sqref="I57">
    <cfRule type="cellIs" dxfId="866" priority="454" operator="between">
      <formula>5</formula>
      <formula>9</formula>
    </cfRule>
  </conditionalFormatting>
  <conditionalFormatting sqref="I57">
    <cfRule type="cellIs" dxfId="865" priority="455" operator="between">
      <formula>3</formula>
      <formula>4</formula>
    </cfRule>
  </conditionalFormatting>
  <conditionalFormatting sqref="I57">
    <cfRule type="cellIs" dxfId="864" priority="456" operator="between">
      <formula>1</formula>
      <formula>2</formula>
    </cfRule>
  </conditionalFormatting>
  <conditionalFormatting sqref="E58">
    <cfRule type="containsText" dxfId="863" priority="433" operator="containsText" text="BAJO">
      <formula>NOT(ISERROR(SEARCH(("BAJO"),(E58))))</formula>
    </cfRule>
  </conditionalFormatting>
  <conditionalFormatting sqref="E58">
    <cfRule type="containsText" dxfId="862" priority="434" operator="containsText" text="MEDIO">
      <formula>NOT(ISERROR(SEARCH(("MEDIO"),(E58))))</formula>
    </cfRule>
  </conditionalFormatting>
  <conditionalFormatting sqref="E58">
    <cfRule type="containsText" dxfId="861" priority="435" operator="containsText" text="ALTO">
      <formula>NOT(ISERROR(SEARCH(("ALTO"),(E58))))</formula>
    </cfRule>
  </conditionalFormatting>
  <conditionalFormatting sqref="E58">
    <cfRule type="cellIs" dxfId="860" priority="436" operator="between">
      <formula>5</formula>
      <formula>9</formula>
    </cfRule>
  </conditionalFormatting>
  <conditionalFormatting sqref="E58">
    <cfRule type="cellIs" dxfId="859" priority="437" operator="between">
      <formula>3</formula>
      <formula>4</formula>
    </cfRule>
  </conditionalFormatting>
  <conditionalFormatting sqref="E58">
    <cfRule type="cellIs" dxfId="858" priority="438" operator="between">
      <formula>1</formula>
      <formula>2</formula>
    </cfRule>
  </conditionalFormatting>
  <conditionalFormatting sqref="I58">
    <cfRule type="containsText" dxfId="857" priority="439" operator="containsText" text="BAJO">
      <formula>NOT(ISERROR(SEARCH(("BAJO"),(I58))))</formula>
    </cfRule>
  </conditionalFormatting>
  <conditionalFormatting sqref="I58">
    <cfRule type="containsText" dxfId="856" priority="440" operator="containsText" text="MEDIO">
      <formula>NOT(ISERROR(SEARCH(("MEDIO"),(I58))))</formula>
    </cfRule>
  </conditionalFormatting>
  <conditionalFormatting sqref="I58">
    <cfRule type="containsText" dxfId="855" priority="441" operator="containsText" text="ALTO">
      <formula>NOT(ISERROR(SEARCH(("ALTO"),(I58))))</formula>
    </cfRule>
  </conditionalFormatting>
  <conditionalFormatting sqref="I58">
    <cfRule type="cellIs" dxfId="854" priority="442" operator="between">
      <formula>5</formula>
      <formula>9</formula>
    </cfRule>
  </conditionalFormatting>
  <conditionalFormatting sqref="I58">
    <cfRule type="cellIs" dxfId="853" priority="443" operator="between">
      <formula>3</formula>
      <formula>4</formula>
    </cfRule>
  </conditionalFormatting>
  <conditionalFormatting sqref="I58">
    <cfRule type="cellIs" dxfId="852" priority="444" operator="between">
      <formula>1</formula>
      <formula>2</formula>
    </cfRule>
  </conditionalFormatting>
  <conditionalFormatting sqref="E59">
    <cfRule type="containsText" dxfId="851" priority="469" operator="containsText" text="BAJO">
      <formula>NOT(ISERROR(SEARCH(("BAJO"),(E59))))</formula>
    </cfRule>
  </conditionalFormatting>
  <conditionalFormatting sqref="E59">
    <cfRule type="containsText" dxfId="850" priority="470" operator="containsText" text="MEDIO">
      <formula>NOT(ISERROR(SEARCH(("MEDIO"),(E59))))</formula>
    </cfRule>
  </conditionalFormatting>
  <conditionalFormatting sqref="E59">
    <cfRule type="containsText" dxfId="849" priority="471" operator="containsText" text="ALTO">
      <formula>NOT(ISERROR(SEARCH(("ALTO"),(E59))))</formula>
    </cfRule>
  </conditionalFormatting>
  <conditionalFormatting sqref="E59">
    <cfRule type="cellIs" dxfId="848" priority="472" operator="between">
      <formula>5</formula>
      <formula>9</formula>
    </cfRule>
  </conditionalFormatting>
  <conditionalFormatting sqref="E59">
    <cfRule type="cellIs" dxfId="847" priority="473" operator="between">
      <formula>3</formula>
      <formula>4</formula>
    </cfRule>
  </conditionalFormatting>
  <conditionalFormatting sqref="E59">
    <cfRule type="cellIs" dxfId="846" priority="474" operator="between">
      <formula>1</formula>
      <formula>2</formula>
    </cfRule>
  </conditionalFormatting>
  <conditionalFormatting sqref="I59">
    <cfRule type="containsText" dxfId="845" priority="475" operator="containsText" text="BAJO">
      <formula>NOT(ISERROR(SEARCH(("BAJO"),(I59))))</formula>
    </cfRule>
  </conditionalFormatting>
  <conditionalFormatting sqref="I59">
    <cfRule type="containsText" dxfId="844" priority="476" operator="containsText" text="MEDIO">
      <formula>NOT(ISERROR(SEARCH(("MEDIO"),(I59))))</formula>
    </cfRule>
  </conditionalFormatting>
  <conditionalFormatting sqref="I59">
    <cfRule type="containsText" dxfId="843" priority="477" operator="containsText" text="ALTO">
      <formula>NOT(ISERROR(SEARCH(("ALTO"),(I59))))</formula>
    </cfRule>
  </conditionalFormatting>
  <conditionalFormatting sqref="I59">
    <cfRule type="cellIs" dxfId="842" priority="478" operator="between">
      <formula>5</formula>
      <formula>9</formula>
    </cfRule>
  </conditionalFormatting>
  <conditionalFormatting sqref="I59">
    <cfRule type="cellIs" dxfId="841" priority="479" operator="between">
      <formula>3</formula>
      <formula>4</formula>
    </cfRule>
  </conditionalFormatting>
  <conditionalFormatting sqref="I59">
    <cfRule type="cellIs" dxfId="840" priority="480" operator="between">
      <formula>1</formula>
      <formula>2</formula>
    </cfRule>
  </conditionalFormatting>
  <conditionalFormatting sqref="E61">
    <cfRule type="containsText" dxfId="839" priority="457" operator="containsText" text="BAJO">
      <formula>NOT(ISERROR(SEARCH(("BAJO"),(E61))))</formula>
    </cfRule>
  </conditionalFormatting>
  <conditionalFormatting sqref="E61">
    <cfRule type="containsText" dxfId="838" priority="458" operator="containsText" text="MEDIO">
      <formula>NOT(ISERROR(SEARCH(("MEDIO"),(E61))))</formula>
    </cfRule>
  </conditionalFormatting>
  <conditionalFormatting sqref="E61">
    <cfRule type="containsText" dxfId="837" priority="459" operator="containsText" text="ALTO">
      <formula>NOT(ISERROR(SEARCH(("ALTO"),(E61))))</formula>
    </cfRule>
  </conditionalFormatting>
  <conditionalFormatting sqref="E61">
    <cfRule type="cellIs" dxfId="836" priority="460" operator="between">
      <formula>5</formula>
      <formula>9</formula>
    </cfRule>
  </conditionalFormatting>
  <conditionalFormatting sqref="E61">
    <cfRule type="cellIs" dxfId="835" priority="461" operator="between">
      <formula>3</formula>
      <formula>4</formula>
    </cfRule>
  </conditionalFormatting>
  <conditionalFormatting sqref="E61">
    <cfRule type="cellIs" dxfId="834" priority="462" operator="between">
      <formula>1</formula>
      <formula>2</formula>
    </cfRule>
  </conditionalFormatting>
  <conditionalFormatting sqref="I61">
    <cfRule type="containsText" dxfId="833" priority="463" operator="containsText" text="BAJO">
      <formula>NOT(ISERROR(SEARCH(("BAJO"),(I61))))</formula>
    </cfRule>
  </conditionalFormatting>
  <conditionalFormatting sqref="I61">
    <cfRule type="containsText" dxfId="832" priority="464" operator="containsText" text="MEDIO">
      <formula>NOT(ISERROR(SEARCH(("MEDIO"),(I61))))</formula>
    </cfRule>
  </conditionalFormatting>
  <conditionalFormatting sqref="I61">
    <cfRule type="containsText" dxfId="831" priority="465" operator="containsText" text="ALTO">
      <formula>NOT(ISERROR(SEARCH(("ALTO"),(I61))))</formula>
    </cfRule>
  </conditionalFormatting>
  <conditionalFormatting sqref="I61">
    <cfRule type="cellIs" dxfId="830" priority="466" operator="between">
      <formula>5</formula>
      <formula>9</formula>
    </cfRule>
  </conditionalFormatting>
  <conditionalFormatting sqref="I61">
    <cfRule type="cellIs" dxfId="829" priority="467" operator="between">
      <formula>3</formula>
      <formula>4</formula>
    </cfRule>
  </conditionalFormatting>
  <conditionalFormatting sqref="I61">
    <cfRule type="cellIs" dxfId="828" priority="468" operator="between">
      <formula>1</formula>
      <formula>2</formula>
    </cfRule>
  </conditionalFormatting>
  <conditionalFormatting sqref="E60">
    <cfRule type="containsText" dxfId="827" priority="421" operator="containsText" text="BAJO">
      <formula>NOT(ISERROR(SEARCH(("BAJO"),(E60))))</formula>
    </cfRule>
  </conditionalFormatting>
  <conditionalFormatting sqref="E60">
    <cfRule type="containsText" dxfId="826" priority="422" operator="containsText" text="MEDIO">
      <formula>NOT(ISERROR(SEARCH(("MEDIO"),(E60))))</formula>
    </cfRule>
  </conditionalFormatting>
  <conditionalFormatting sqref="E60">
    <cfRule type="containsText" dxfId="825" priority="423" operator="containsText" text="ALTO">
      <formula>NOT(ISERROR(SEARCH(("ALTO"),(E60))))</formula>
    </cfRule>
  </conditionalFormatting>
  <conditionalFormatting sqref="E60">
    <cfRule type="cellIs" dxfId="824" priority="424" operator="between">
      <formula>5</formula>
      <formula>9</formula>
    </cfRule>
  </conditionalFormatting>
  <conditionalFormatting sqref="E60">
    <cfRule type="cellIs" dxfId="823" priority="425" operator="between">
      <formula>3</formula>
      <formula>4</formula>
    </cfRule>
  </conditionalFormatting>
  <conditionalFormatting sqref="E60">
    <cfRule type="cellIs" dxfId="822" priority="426" operator="between">
      <formula>1</formula>
      <formula>2</formula>
    </cfRule>
  </conditionalFormatting>
  <conditionalFormatting sqref="I60">
    <cfRule type="containsText" dxfId="821" priority="427" operator="containsText" text="BAJO">
      <formula>NOT(ISERROR(SEARCH(("BAJO"),(I60))))</formula>
    </cfRule>
  </conditionalFormatting>
  <conditionalFormatting sqref="I60">
    <cfRule type="containsText" dxfId="820" priority="428" operator="containsText" text="MEDIO">
      <formula>NOT(ISERROR(SEARCH(("MEDIO"),(I60))))</formula>
    </cfRule>
  </conditionalFormatting>
  <conditionalFormatting sqref="I60">
    <cfRule type="containsText" dxfId="819" priority="429" operator="containsText" text="ALTO">
      <formula>NOT(ISERROR(SEARCH(("ALTO"),(I60))))</formula>
    </cfRule>
  </conditionalFormatting>
  <conditionalFormatting sqref="I60">
    <cfRule type="cellIs" dxfId="818" priority="430" operator="between">
      <formula>5</formula>
      <formula>9</formula>
    </cfRule>
  </conditionalFormatting>
  <conditionalFormatting sqref="I60">
    <cfRule type="cellIs" dxfId="817" priority="431" operator="between">
      <formula>3</formula>
      <formula>4</formula>
    </cfRule>
  </conditionalFormatting>
  <conditionalFormatting sqref="I60">
    <cfRule type="cellIs" dxfId="816" priority="432" operator="between">
      <formula>1</formula>
      <formula>2</formula>
    </cfRule>
  </conditionalFormatting>
  <conditionalFormatting sqref="E50">
    <cfRule type="containsText" dxfId="815" priority="385" operator="containsText" text="BAJO">
      <formula>NOT(ISERROR(SEARCH(("BAJO"),(E50))))</formula>
    </cfRule>
  </conditionalFormatting>
  <conditionalFormatting sqref="E50">
    <cfRule type="containsText" dxfId="814" priority="386" operator="containsText" text="MEDIO">
      <formula>NOT(ISERROR(SEARCH(("MEDIO"),(E50))))</formula>
    </cfRule>
  </conditionalFormatting>
  <conditionalFormatting sqref="E50">
    <cfRule type="containsText" dxfId="813" priority="387" operator="containsText" text="ALTO">
      <formula>NOT(ISERROR(SEARCH(("ALTO"),(E50))))</formula>
    </cfRule>
  </conditionalFormatting>
  <conditionalFormatting sqref="E50">
    <cfRule type="cellIs" dxfId="812" priority="388" operator="between">
      <formula>5</formula>
      <formula>9</formula>
    </cfRule>
  </conditionalFormatting>
  <conditionalFormatting sqref="E50">
    <cfRule type="cellIs" dxfId="811" priority="389" operator="between">
      <formula>3</formula>
      <formula>4</formula>
    </cfRule>
  </conditionalFormatting>
  <conditionalFormatting sqref="E50">
    <cfRule type="cellIs" dxfId="810" priority="390" operator="between">
      <formula>1</formula>
      <formula>2</formula>
    </cfRule>
  </conditionalFormatting>
  <conditionalFormatting sqref="I50">
    <cfRule type="containsText" dxfId="809" priority="391" operator="containsText" text="BAJO">
      <formula>NOT(ISERROR(SEARCH(("BAJO"),(I50))))</formula>
    </cfRule>
  </conditionalFormatting>
  <conditionalFormatting sqref="I50">
    <cfRule type="containsText" dxfId="808" priority="392" operator="containsText" text="MEDIO">
      <formula>NOT(ISERROR(SEARCH(("MEDIO"),(I50))))</formula>
    </cfRule>
  </conditionalFormatting>
  <conditionalFormatting sqref="I50">
    <cfRule type="containsText" dxfId="807" priority="393" operator="containsText" text="ALTO">
      <formula>NOT(ISERROR(SEARCH(("ALTO"),(I50))))</formula>
    </cfRule>
  </conditionalFormatting>
  <conditionalFormatting sqref="I50">
    <cfRule type="cellIs" dxfId="806" priority="394" operator="between">
      <formula>5</formula>
      <formula>9</formula>
    </cfRule>
  </conditionalFormatting>
  <conditionalFormatting sqref="I50">
    <cfRule type="cellIs" dxfId="805" priority="395" operator="between">
      <formula>3</formula>
      <formula>4</formula>
    </cfRule>
  </conditionalFormatting>
  <conditionalFormatting sqref="I50">
    <cfRule type="cellIs" dxfId="804" priority="396" operator="between">
      <formula>1</formula>
      <formula>2</formula>
    </cfRule>
  </conditionalFormatting>
  <conditionalFormatting sqref="E51">
    <cfRule type="containsText" dxfId="803" priority="373" operator="containsText" text="BAJO">
      <formula>NOT(ISERROR(SEARCH(("BAJO"),(E51))))</formula>
    </cfRule>
  </conditionalFormatting>
  <conditionalFormatting sqref="E51">
    <cfRule type="containsText" dxfId="802" priority="374" operator="containsText" text="MEDIO">
      <formula>NOT(ISERROR(SEARCH(("MEDIO"),(E51))))</formula>
    </cfRule>
  </conditionalFormatting>
  <conditionalFormatting sqref="E51">
    <cfRule type="containsText" dxfId="801" priority="375" operator="containsText" text="ALTO">
      <formula>NOT(ISERROR(SEARCH(("ALTO"),(E51))))</formula>
    </cfRule>
  </conditionalFormatting>
  <conditionalFormatting sqref="E51">
    <cfRule type="cellIs" dxfId="800" priority="376" operator="between">
      <formula>5</formula>
      <formula>9</formula>
    </cfRule>
  </conditionalFormatting>
  <conditionalFormatting sqref="E51">
    <cfRule type="cellIs" dxfId="799" priority="377" operator="between">
      <formula>3</formula>
      <formula>4</formula>
    </cfRule>
  </conditionalFormatting>
  <conditionalFormatting sqref="E51">
    <cfRule type="cellIs" dxfId="798" priority="378" operator="between">
      <formula>1</formula>
      <formula>2</formula>
    </cfRule>
  </conditionalFormatting>
  <conditionalFormatting sqref="I51">
    <cfRule type="containsText" dxfId="797" priority="379" operator="containsText" text="BAJO">
      <formula>NOT(ISERROR(SEARCH(("BAJO"),(I51))))</formula>
    </cfRule>
  </conditionalFormatting>
  <conditionalFormatting sqref="I51">
    <cfRule type="containsText" dxfId="796" priority="380" operator="containsText" text="MEDIO">
      <formula>NOT(ISERROR(SEARCH(("MEDIO"),(I51))))</formula>
    </cfRule>
  </conditionalFormatting>
  <conditionalFormatting sqref="I51">
    <cfRule type="containsText" dxfId="795" priority="381" operator="containsText" text="ALTO">
      <formula>NOT(ISERROR(SEARCH(("ALTO"),(I51))))</formula>
    </cfRule>
  </conditionalFormatting>
  <conditionalFormatting sqref="I51">
    <cfRule type="cellIs" dxfId="794" priority="382" operator="between">
      <formula>5</formula>
      <formula>9</formula>
    </cfRule>
  </conditionalFormatting>
  <conditionalFormatting sqref="I51">
    <cfRule type="cellIs" dxfId="793" priority="383" operator="between">
      <formula>3</formula>
      <formula>4</formula>
    </cfRule>
  </conditionalFormatting>
  <conditionalFormatting sqref="I51">
    <cfRule type="cellIs" dxfId="792" priority="384" operator="between">
      <formula>1</formula>
      <formula>2</formula>
    </cfRule>
  </conditionalFormatting>
  <conditionalFormatting sqref="E52">
    <cfRule type="containsText" dxfId="791" priority="409" operator="containsText" text="BAJO">
      <formula>NOT(ISERROR(SEARCH(("BAJO"),(E52))))</formula>
    </cfRule>
  </conditionalFormatting>
  <conditionalFormatting sqref="E52">
    <cfRule type="containsText" dxfId="790" priority="410" operator="containsText" text="MEDIO">
      <formula>NOT(ISERROR(SEARCH(("MEDIO"),(E52))))</formula>
    </cfRule>
  </conditionalFormatting>
  <conditionalFormatting sqref="E52">
    <cfRule type="containsText" dxfId="789" priority="411" operator="containsText" text="ALTO">
      <formula>NOT(ISERROR(SEARCH(("ALTO"),(E52))))</formula>
    </cfRule>
  </conditionalFormatting>
  <conditionalFormatting sqref="E52">
    <cfRule type="cellIs" dxfId="788" priority="412" operator="between">
      <formula>5</formula>
      <formula>9</formula>
    </cfRule>
  </conditionalFormatting>
  <conditionalFormatting sqref="E52">
    <cfRule type="cellIs" dxfId="787" priority="413" operator="between">
      <formula>3</formula>
      <formula>4</formula>
    </cfRule>
  </conditionalFormatting>
  <conditionalFormatting sqref="E52">
    <cfRule type="cellIs" dxfId="786" priority="414" operator="between">
      <formula>1</formula>
      <formula>2</formula>
    </cfRule>
  </conditionalFormatting>
  <conditionalFormatting sqref="I52">
    <cfRule type="containsText" dxfId="785" priority="415" operator="containsText" text="BAJO">
      <formula>NOT(ISERROR(SEARCH(("BAJO"),(I52))))</formula>
    </cfRule>
  </conditionalFormatting>
  <conditionalFormatting sqref="I52">
    <cfRule type="containsText" dxfId="784" priority="416" operator="containsText" text="MEDIO">
      <formula>NOT(ISERROR(SEARCH(("MEDIO"),(I52))))</formula>
    </cfRule>
  </conditionalFormatting>
  <conditionalFormatting sqref="I52">
    <cfRule type="containsText" dxfId="783" priority="417" operator="containsText" text="ALTO">
      <formula>NOT(ISERROR(SEARCH(("ALTO"),(I52))))</formula>
    </cfRule>
  </conditionalFormatting>
  <conditionalFormatting sqref="I52">
    <cfRule type="cellIs" dxfId="782" priority="418" operator="between">
      <formula>5</formula>
      <formula>9</formula>
    </cfRule>
  </conditionalFormatting>
  <conditionalFormatting sqref="I52">
    <cfRule type="cellIs" dxfId="781" priority="419" operator="between">
      <formula>3</formula>
      <formula>4</formula>
    </cfRule>
  </conditionalFormatting>
  <conditionalFormatting sqref="I52">
    <cfRule type="cellIs" dxfId="780" priority="420" operator="between">
      <formula>1</formula>
      <formula>2</formula>
    </cfRule>
  </conditionalFormatting>
  <conditionalFormatting sqref="E54">
    <cfRule type="containsText" dxfId="779" priority="397" operator="containsText" text="BAJO">
      <formula>NOT(ISERROR(SEARCH(("BAJO"),(E54))))</formula>
    </cfRule>
  </conditionalFormatting>
  <conditionalFormatting sqref="E54">
    <cfRule type="containsText" dxfId="778" priority="398" operator="containsText" text="MEDIO">
      <formula>NOT(ISERROR(SEARCH(("MEDIO"),(E54))))</formula>
    </cfRule>
  </conditionalFormatting>
  <conditionalFormatting sqref="E54">
    <cfRule type="containsText" dxfId="777" priority="399" operator="containsText" text="ALTO">
      <formula>NOT(ISERROR(SEARCH(("ALTO"),(E54))))</formula>
    </cfRule>
  </conditionalFormatting>
  <conditionalFormatting sqref="E54">
    <cfRule type="cellIs" dxfId="776" priority="400" operator="between">
      <formula>5</formula>
      <formula>9</formula>
    </cfRule>
  </conditionalFormatting>
  <conditionalFormatting sqref="E54">
    <cfRule type="cellIs" dxfId="775" priority="401" operator="between">
      <formula>3</formula>
      <formula>4</formula>
    </cfRule>
  </conditionalFormatting>
  <conditionalFormatting sqref="E54">
    <cfRule type="cellIs" dxfId="774" priority="402" operator="between">
      <formula>1</formula>
      <formula>2</formula>
    </cfRule>
  </conditionalFormatting>
  <conditionalFormatting sqref="I54">
    <cfRule type="containsText" dxfId="773" priority="403" operator="containsText" text="BAJO">
      <formula>NOT(ISERROR(SEARCH(("BAJO"),(I54))))</formula>
    </cfRule>
  </conditionalFormatting>
  <conditionalFormatting sqref="I54">
    <cfRule type="containsText" dxfId="772" priority="404" operator="containsText" text="MEDIO">
      <formula>NOT(ISERROR(SEARCH(("MEDIO"),(I54))))</formula>
    </cfRule>
  </conditionalFormatting>
  <conditionalFormatting sqref="I54">
    <cfRule type="containsText" dxfId="771" priority="405" operator="containsText" text="ALTO">
      <formula>NOT(ISERROR(SEARCH(("ALTO"),(I54))))</formula>
    </cfRule>
  </conditionalFormatting>
  <conditionalFormatting sqref="I54">
    <cfRule type="cellIs" dxfId="770" priority="406" operator="between">
      <formula>5</formula>
      <formula>9</formula>
    </cfRule>
  </conditionalFormatting>
  <conditionalFormatting sqref="I54">
    <cfRule type="cellIs" dxfId="769" priority="407" operator="between">
      <formula>3</formula>
      <formula>4</formula>
    </cfRule>
  </conditionalFormatting>
  <conditionalFormatting sqref="I54">
    <cfRule type="cellIs" dxfId="768" priority="408" operator="between">
      <formula>1</formula>
      <formula>2</formula>
    </cfRule>
  </conditionalFormatting>
  <conditionalFormatting sqref="E53">
    <cfRule type="containsText" dxfId="767" priority="361" operator="containsText" text="BAJO">
      <formula>NOT(ISERROR(SEARCH(("BAJO"),(E53))))</formula>
    </cfRule>
  </conditionalFormatting>
  <conditionalFormatting sqref="E53">
    <cfRule type="containsText" dxfId="766" priority="362" operator="containsText" text="MEDIO">
      <formula>NOT(ISERROR(SEARCH(("MEDIO"),(E53))))</formula>
    </cfRule>
  </conditionalFormatting>
  <conditionalFormatting sqref="E53">
    <cfRule type="containsText" dxfId="765" priority="363" operator="containsText" text="ALTO">
      <formula>NOT(ISERROR(SEARCH(("ALTO"),(E53))))</formula>
    </cfRule>
  </conditionalFormatting>
  <conditionalFormatting sqref="E53">
    <cfRule type="cellIs" dxfId="764" priority="364" operator="between">
      <formula>5</formula>
      <formula>9</formula>
    </cfRule>
  </conditionalFormatting>
  <conditionalFormatting sqref="E53">
    <cfRule type="cellIs" dxfId="763" priority="365" operator="between">
      <formula>3</formula>
      <formula>4</formula>
    </cfRule>
  </conditionalFormatting>
  <conditionalFormatting sqref="E53">
    <cfRule type="cellIs" dxfId="762" priority="366" operator="between">
      <formula>1</formula>
      <formula>2</formula>
    </cfRule>
  </conditionalFormatting>
  <conditionalFormatting sqref="I53">
    <cfRule type="containsText" dxfId="761" priority="367" operator="containsText" text="BAJO">
      <formula>NOT(ISERROR(SEARCH(("BAJO"),(I53))))</formula>
    </cfRule>
  </conditionalFormatting>
  <conditionalFormatting sqref="I53">
    <cfRule type="containsText" dxfId="760" priority="368" operator="containsText" text="MEDIO">
      <formula>NOT(ISERROR(SEARCH(("MEDIO"),(I53))))</formula>
    </cfRule>
  </conditionalFormatting>
  <conditionalFormatting sqref="I53">
    <cfRule type="containsText" dxfId="759" priority="369" operator="containsText" text="ALTO">
      <formula>NOT(ISERROR(SEARCH(("ALTO"),(I53))))</formula>
    </cfRule>
  </conditionalFormatting>
  <conditionalFormatting sqref="I53">
    <cfRule type="cellIs" dxfId="758" priority="370" operator="between">
      <formula>5</formula>
      <formula>9</formula>
    </cfRule>
  </conditionalFormatting>
  <conditionalFormatting sqref="I53">
    <cfRule type="cellIs" dxfId="757" priority="371" operator="between">
      <formula>3</formula>
      <formula>4</formula>
    </cfRule>
  </conditionalFormatting>
  <conditionalFormatting sqref="I53">
    <cfRule type="cellIs" dxfId="756" priority="372" operator="between">
      <formula>1</formula>
      <formula>2</formula>
    </cfRule>
  </conditionalFormatting>
  <conditionalFormatting sqref="E43">
    <cfRule type="containsText" dxfId="755" priority="325" operator="containsText" text="BAJO">
      <formula>NOT(ISERROR(SEARCH(("BAJO"),(E43))))</formula>
    </cfRule>
  </conditionalFormatting>
  <conditionalFormatting sqref="E43">
    <cfRule type="containsText" dxfId="754" priority="326" operator="containsText" text="MEDIO">
      <formula>NOT(ISERROR(SEARCH(("MEDIO"),(E43))))</formula>
    </cfRule>
  </conditionalFormatting>
  <conditionalFormatting sqref="E43">
    <cfRule type="containsText" dxfId="753" priority="327" operator="containsText" text="ALTO">
      <formula>NOT(ISERROR(SEARCH(("ALTO"),(E43))))</formula>
    </cfRule>
  </conditionalFormatting>
  <conditionalFormatting sqref="E43">
    <cfRule type="cellIs" dxfId="752" priority="328" operator="between">
      <formula>5</formula>
      <formula>9</formula>
    </cfRule>
  </conditionalFormatting>
  <conditionalFormatting sqref="E43">
    <cfRule type="cellIs" dxfId="751" priority="329" operator="between">
      <formula>3</formula>
      <formula>4</formula>
    </cfRule>
  </conditionalFormatting>
  <conditionalFormatting sqref="E43">
    <cfRule type="cellIs" dxfId="750" priority="330" operator="between">
      <formula>1</formula>
      <formula>2</formula>
    </cfRule>
  </conditionalFormatting>
  <conditionalFormatting sqref="I43">
    <cfRule type="containsText" dxfId="749" priority="331" operator="containsText" text="BAJO">
      <formula>NOT(ISERROR(SEARCH(("BAJO"),(I43))))</formula>
    </cfRule>
  </conditionalFormatting>
  <conditionalFormatting sqref="I43">
    <cfRule type="containsText" dxfId="748" priority="332" operator="containsText" text="MEDIO">
      <formula>NOT(ISERROR(SEARCH(("MEDIO"),(I43))))</formula>
    </cfRule>
  </conditionalFormatting>
  <conditionalFormatting sqref="I43">
    <cfRule type="containsText" dxfId="747" priority="333" operator="containsText" text="ALTO">
      <formula>NOT(ISERROR(SEARCH(("ALTO"),(I43))))</formula>
    </cfRule>
  </conditionalFormatting>
  <conditionalFormatting sqref="I43">
    <cfRule type="cellIs" dxfId="746" priority="334" operator="between">
      <formula>5</formula>
      <formula>9</formula>
    </cfRule>
  </conditionalFormatting>
  <conditionalFormatting sqref="I43">
    <cfRule type="cellIs" dxfId="745" priority="335" operator="between">
      <formula>3</formula>
      <formula>4</formula>
    </cfRule>
  </conditionalFormatting>
  <conditionalFormatting sqref="I43">
    <cfRule type="cellIs" dxfId="744" priority="336" operator="between">
      <formula>1</formula>
      <formula>2</formula>
    </cfRule>
  </conditionalFormatting>
  <conditionalFormatting sqref="E44">
    <cfRule type="containsText" dxfId="743" priority="313" operator="containsText" text="BAJO">
      <formula>NOT(ISERROR(SEARCH(("BAJO"),(E44))))</formula>
    </cfRule>
  </conditionalFormatting>
  <conditionalFormatting sqref="E44">
    <cfRule type="containsText" dxfId="742" priority="314" operator="containsText" text="MEDIO">
      <formula>NOT(ISERROR(SEARCH(("MEDIO"),(E44))))</formula>
    </cfRule>
  </conditionalFormatting>
  <conditionalFormatting sqref="E44">
    <cfRule type="containsText" dxfId="741" priority="315" operator="containsText" text="ALTO">
      <formula>NOT(ISERROR(SEARCH(("ALTO"),(E44))))</formula>
    </cfRule>
  </conditionalFormatting>
  <conditionalFormatting sqref="E44">
    <cfRule type="cellIs" dxfId="740" priority="316" operator="between">
      <formula>5</formula>
      <formula>9</formula>
    </cfRule>
  </conditionalFormatting>
  <conditionalFormatting sqref="E44">
    <cfRule type="cellIs" dxfId="739" priority="317" operator="between">
      <formula>3</formula>
      <formula>4</formula>
    </cfRule>
  </conditionalFormatting>
  <conditionalFormatting sqref="E44">
    <cfRule type="cellIs" dxfId="738" priority="318" operator="between">
      <formula>1</formula>
      <formula>2</formula>
    </cfRule>
  </conditionalFormatting>
  <conditionalFormatting sqref="I44">
    <cfRule type="containsText" dxfId="737" priority="319" operator="containsText" text="BAJO">
      <formula>NOT(ISERROR(SEARCH(("BAJO"),(I44))))</formula>
    </cfRule>
  </conditionalFormatting>
  <conditionalFormatting sqref="I44">
    <cfRule type="containsText" dxfId="736" priority="320" operator="containsText" text="MEDIO">
      <formula>NOT(ISERROR(SEARCH(("MEDIO"),(I44))))</formula>
    </cfRule>
  </conditionalFormatting>
  <conditionalFormatting sqref="I44">
    <cfRule type="containsText" dxfId="735" priority="321" operator="containsText" text="ALTO">
      <formula>NOT(ISERROR(SEARCH(("ALTO"),(I44))))</formula>
    </cfRule>
  </conditionalFormatting>
  <conditionalFormatting sqref="I44">
    <cfRule type="cellIs" dxfId="734" priority="322" operator="between">
      <formula>5</formula>
      <formula>9</formula>
    </cfRule>
  </conditionalFormatting>
  <conditionalFormatting sqref="I44">
    <cfRule type="cellIs" dxfId="733" priority="323" operator="between">
      <formula>3</formula>
      <formula>4</formula>
    </cfRule>
  </conditionalFormatting>
  <conditionalFormatting sqref="I44">
    <cfRule type="cellIs" dxfId="732" priority="324" operator="between">
      <formula>1</formula>
      <formula>2</formula>
    </cfRule>
  </conditionalFormatting>
  <conditionalFormatting sqref="E45">
    <cfRule type="containsText" dxfId="731" priority="349" operator="containsText" text="BAJO">
      <formula>NOT(ISERROR(SEARCH(("BAJO"),(E45))))</formula>
    </cfRule>
  </conditionalFormatting>
  <conditionalFormatting sqref="E45">
    <cfRule type="containsText" dxfId="730" priority="350" operator="containsText" text="MEDIO">
      <formula>NOT(ISERROR(SEARCH(("MEDIO"),(E45))))</formula>
    </cfRule>
  </conditionalFormatting>
  <conditionalFormatting sqref="E45">
    <cfRule type="containsText" dxfId="729" priority="351" operator="containsText" text="ALTO">
      <formula>NOT(ISERROR(SEARCH(("ALTO"),(E45))))</formula>
    </cfRule>
  </conditionalFormatting>
  <conditionalFormatting sqref="E45">
    <cfRule type="cellIs" dxfId="728" priority="352" operator="between">
      <formula>5</formula>
      <formula>9</formula>
    </cfRule>
  </conditionalFormatting>
  <conditionalFormatting sqref="E45">
    <cfRule type="cellIs" dxfId="727" priority="353" operator="between">
      <formula>3</formula>
      <formula>4</formula>
    </cfRule>
  </conditionalFormatting>
  <conditionalFormatting sqref="E45">
    <cfRule type="cellIs" dxfId="726" priority="354" operator="between">
      <formula>1</formula>
      <formula>2</formula>
    </cfRule>
  </conditionalFormatting>
  <conditionalFormatting sqref="I45">
    <cfRule type="containsText" dxfId="725" priority="355" operator="containsText" text="BAJO">
      <formula>NOT(ISERROR(SEARCH(("BAJO"),(I45))))</formula>
    </cfRule>
  </conditionalFormatting>
  <conditionalFormatting sqref="I45">
    <cfRule type="containsText" dxfId="724" priority="356" operator="containsText" text="MEDIO">
      <formula>NOT(ISERROR(SEARCH(("MEDIO"),(I45))))</formula>
    </cfRule>
  </conditionalFormatting>
  <conditionalFormatting sqref="I45">
    <cfRule type="containsText" dxfId="723" priority="357" operator="containsText" text="ALTO">
      <formula>NOT(ISERROR(SEARCH(("ALTO"),(I45))))</formula>
    </cfRule>
  </conditionalFormatting>
  <conditionalFormatting sqref="I45">
    <cfRule type="cellIs" dxfId="722" priority="358" operator="between">
      <formula>5</formula>
      <formula>9</formula>
    </cfRule>
  </conditionalFormatting>
  <conditionalFormatting sqref="I45">
    <cfRule type="cellIs" dxfId="721" priority="359" operator="between">
      <formula>3</formula>
      <formula>4</formula>
    </cfRule>
  </conditionalFormatting>
  <conditionalFormatting sqref="I45">
    <cfRule type="cellIs" dxfId="720" priority="360" operator="between">
      <formula>1</formula>
      <formula>2</formula>
    </cfRule>
  </conditionalFormatting>
  <conditionalFormatting sqref="E47">
    <cfRule type="containsText" dxfId="719" priority="337" operator="containsText" text="BAJO">
      <formula>NOT(ISERROR(SEARCH(("BAJO"),(E47))))</formula>
    </cfRule>
  </conditionalFormatting>
  <conditionalFormatting sqref="E47">
    <cfRule type="containsText" dxfId="718" priority="338" operator="containsText" text="MEDIO">
      <formula>NOT(ISERROR(SEARCH(("MEDIO"),(E47))))</formula>
    </cfRule>
  </conditionalFormatting>
  <conditionalFormatting sqref="E47">
    <cfRule type="containsText" dxfId="717" priority="339" operator="containsText" text="ALTO">
      <formula>NOT(ISERROR(SEARCH(("ALTO"),(E47))))</formula>
    </cfRule>
  </conditionalFormatting>
  <conditionalFormatting sqref="E47">
    <cfRule type="cellIs" dxfId="716" priority="340" operator="between">
      <formula>5</formula>
      <formula>9</formula>
    </cfRule>
  </conditionalFormatting>
  <conditionalFormatting sqref="E47">
    <cfRule type="cellIs" dxfId="715" priority="341" operator="between">
      <formula>3</formula>
      <formula>4</formula>
    </cfRule>
  </conditionalFormatting>
  <conditionalFormatting sqref="E47">
    <cfRule type="cellIs" dxfId="714" priority="342" operator="between">
      <formula>1</formula>
      <formula>2</formula>
    </cfRule>
  </conditionalFormatting>
  <conditionalFormatting sqref="I47">
    <cfRule type="containsText" dxfId="713" priority="343" operator="containsText" text="BAJO">
      <formula>NOT(ISERROR(SEARCH(("BAJO"),(I47))))</formula>
    </cfRule>
  </conditionalFormatting>
  <conditionalFormatting sqref="I47">
    <cfRule type="containsText" dxfId="712" priority="344" operator="containsText" text="MEDIO">
      <formula>NOT(ISERROR(SEARCH(("MEDIO"),(I47))))</formula>
    </cfRule>
  </conditionalFormatting>
  <conditionalFormatting sqref="I47">
    <cfRule type="containsText" dxfId="711" priority="345" operator="containsText" text="ALTO">
      <formula>NOT(ISERROR(SEARCH(("ALTO"),(I47))))</formula>
    </cfRule>
  </conditionalFormatting>
  <conditionalFormatting sqref="I47">
    <cfRule type="cellIs" dxfId="710" priority="346" operator="between">
      <formula>5</formula>
      <formula>9</formula>
    </cfRule>
  </conditionalFormatting>
  <conditionalFormatting sqref="I47">
    <cfRule type="cellIs" dxfId="709" priority="347" operator="between">
      <formula>3</formula>
      <formula>4</formula>
    </cfRule>
  </conditionalFormatting>
  <conditionalFormatting sqref="I47">
    <cfRule type="cellIs" dxfId="708" priority="348" operator="between">
      <formula>1</formula>
      <formula>2</formula>
    </cfRule>
  </conditionalFormatting>
  <conditionalFormatting sqref="E46">
    <cfRule type="containsText" dxfId="707" priority="301" operator="containsText" text="BAJO">
      <formula>NOT(ISERROR(SEARCH(("BAJO"),(E46))))</formula>
    </cfRule>
  </conditionalFormatting>
  <conditionalFormatting sqref="E46">
    <cfRule type="containsText" dxfId="706" priority="302" operator="containsText" text="MEDIO">
      <formula>NOT(ISERROR(SEARCH(("MEDIO"),(E46))))</formula>
    </cfRule>
  </conditionalFormatting>
  <conditionalFormatting sqref="E46">
    <cfRule type="containsText" dxfId="705" priority="303" operator="containsText" text="ALTO">
      <formula>NOT(ISERROR(SEARCH(("ALTO"),(E46))))</formula>
    </cfRule>
  </conditionalFormatting>
  <conditionalFormatting sqref="E46">
    <cfRule type="cellIs" dxfId="704" priority="304" operator="between">
      <formula>5</formula>
      <formula>9</formula>
    </cfRule>
  </conditionalFormatting>
  <conditionalFormatting sqref="E46">
    <cfRule type="cellIs" dxfId="703" priority="305" operator="between">
      <formula>3</formula>
      <formula>4</formula>
    </cfRule>
  </conditionalFormatting>
  <conditionalFormatting sqref="E46">
    <cfRule type="cellIs" dxfId="702" priority="306" operator="between">
      <formula>1</formula>
      <formula>2</formula>
    </cfRule>
  </conditionalFormatting>
  <conditionalFormatting sqref="I46">
    <cfRule type="containsText" dxfId="701" priority="307" operator="containsText" text="BAJO">
      <formula>NOT(ISERROR(SEARCH(("BAJO"),(I46))))</formula>
    </cfRule>
  </conditionalFormatting>
  <conditionalFormatting sqref="I46">
    <cfRule type="containsText" dxfId="700" priority="308" operator="containsText" text="MEDIO">
      <formula>NOT(ISERROR(SEARCH(("MEDIO"),(I46))))</formula>
    </cfRule>
  </conditionalFormatting>
  <conditionalFormatting sqref="I46">
    <cfRule type="containsText" dxfId="699" priority="309" operator="containsText" text="ALTO">
      <formula>NOT(ISERROR(SEARCH(("ALTO"),(I46))))</formula>
    </cfRule>
  </conditionalFormatting>
  <conditionalFormatting sqref="I46">
    <cfRule type="cellIs" dxfId="698" priority="310" operator="between">
      <formula>5</formula>
      <formula>9</formula>
    </cfRule>
  </conditionalFormatting>
  <conditionalFormatting sqref="I46">
    <cfRule type="cellIs" dxfId="697" priority="311" operator="between">
      <formula>3</formula>
      <formula>4</formula>
    </cfRule>
  </conditionalFormatting>
  <conditionalFormatting sqref="I46">
    <cfRule type="cellIs" dxfId="696" priority="312" operator="between">
      <formula>1</formula>
      <formula>2</formula>
    </cfRule>
  </conditionalFormatting>
  <conditionalFormatting sqref="E36">
    <cfRule type="containsText" dxfId="695" priority="265" operator="containsText" text="BAJO">
      <formula>NOT(ISERROR(SEARCH(("BAJO"),(E36))))</formula>
    </cfRule>
  </conditionalFormatting>
  <conditionalFormatting sqref="E36">
    <cfRule type="containsText" dxfId="694" priority="266" operator="containsText" text="MEDIO">
      <formula>NOT(ISERROR(SEARCH(("MEDIO"),(E36))))</formula>
    </cfRule>
  </conditionalFormatting>
  <conditionalFormatting sqref="E36">
    <cfRule type="containsText" dxfId="693" priority="267" operator="containsText" text="ALTO">
      <formula>NOT(ISERROR(SEARCH(("ALTO"),(E36))))</formula>
    </cfRule>
  </conditionalFormatting>
  <conditionalFormatting sqref="E36">
    <cfRule type="cellIs" dxfId="692" priority="268" operator="between">
      <formula>5</formula>
      <formula>9</formula>
    </cfRule>
  </conditionalFormatting>
  <conditionalFormatting sqref="E36">
    <cfRule type="cellIs" dxfId="691" priority="269" operator="between">
      <formula>3</formula>
      <formula>4</formula>
    </cfRule>
  </conditionalFormatting>
  <conditionalFormatting sqref="E36">
    <cfRule type="cellIs" dxfId="690" priority="270" operator="between">
      <formula>1</formula>
      <formula>2</formula>
    </cfRule>
  </conditionalFormatting>
  <conditionalFormatting sqref="I36">
    <cfRule type="containsText" dxfId="689" priority="271" operator="containsText" text="BAJO">
      <formula>NOT(ISERROR(SEARCH(("BAJO"),(I36))))</formula>
    </cfRule>
  </conditionalFormatting>
  <conditionalFormatting sqref="I36">
    <cfRule type="containsText" dxfId="688" priority="272" operator="containsText" text="MEDIO">
      <formula>NOT(ISERROR(SEARCH(("MEDIO"),(I36))))</formula>
    </cfRule>
  </conditionalFormatting>
  <conditionalFormatting sqref="I36">
    <cfRule type="containsText" dxfId="687" priority="273" operator="containsText" text="ALTO">
      <formula>NOT(ISERROR(SEARCH(("ALTO"),(I36))))</formula>
    </cfRule>
  </conditionalFormatting>
  <conditionalFormatting sqref="I36">
    <cfRule type="cellIs" dxfId="686" priority="274" operator="between">
      <formula>5</formula>
      <formula>9</formula>
    </cfRule>
  </conditionalFormatting>
  <conditionalFormatting sqref="I36">
    <cfRule type="cellIs" dxfId="685" priority="275" operator="between">
      <formula>3</formula>
      <formula>4</formula>
    </cfRule>
  </conditionalFormatting>
  <conditionalFormatting sqref="I36">
    <cfRule type="cellIs" dxfId="684" priority="276" operator="between">
      <formula>1</formula>
      <formula>2</formula>
    </cfRule>
  </conditionalFormatting>
  <conditionalFormatting sqref="E37">
    <cfRule type="containsText" dxfId="683" priority="253" operator="containsText" text="BAJO">
      <formula>NOT(ISERROR(SEARCH(("BAJO"),(E37))))</formula>
    </cfRule>
  </conditionalFormatting>
  <conditionalFormatting sqref="E37">
    <cfRule type="containsText" dxfId="682" priority="254" operator="containsText" text="MEDIO">
      <formula>NOT(ISERROR(SEARCH(("MEDIO"),(E37))))</formula>
    </cfRule>
  </conditionalFormatting>
  <conditionalFormatting sqref="E37">
    <cfRule type="containsText" dxfId="681" priority="255" operator="containsText" text="ALTO">
      <formula>NOT(ISERROR(SEARCH(("ALTO"),(E37))))</formula>
    </cfRule>
  </conditionalFormatting>
  <conditionalFormatting sqref="E37">
    <cfRule type="cellIs" dxfId="680" priority="256" operator="between">
      <formula>5</formula>
      <formula>9</formula>
    </cfRule>
  </conditionalFormatting>
  <conditionalFormatting sqref="E37">
    <cfRule type="cellIs" dxfId="679" priority="257" operator="between">
      <formula>3</formula>
      <formula>4</formula>
    </cfRule>
  </conditionalFormatting>
  <conditionalFormatting sqref="E37">
    <cfRule type="cellIs" dxfId="678" priority="258" operator="between">
      <formula>1</formula>
      <formula>2</formula>
    </cfRule>
  </conditionalFormatting>
  <conditionalFormatting sqref="I37">
    <cfRule type="containsText" dxfId="677" priority="259" operator="containsText" text="BAJO">
      <formula>NOT(ISERROR(SEARCH(("BAJO"),(I37))))</formula>
    </cfRule>
  </conditionalFormatting>
  <conditionalFormatting sqref="I37">
    <cfRule type="containsText" dxfId="676" priority="260" operator="containsText" text="MEDIO">
      <formula>NOT(ISERROR(SEARCH(("MEDIO"),(I37))))</formula>
    </cfRule>
  </conditionalFormatting>
  <conditionalFormatting sqref="I37">
    <cfRule type="containsText" dxfId="675" priority="261" operator="containsText" text="ALTO">
      <formula>NOT(ISERROR(SEARCH(("ALTO"),(I37))))</formula>
    </cfRule>
  </conditionalFormatting>
  <conditionalFormatting sqref="I37">
    <cfRule type="cellIs" dxfId="674" priority="262" operator="between">
      <formula>5</formula>
      <formula>9</formula>
    </cfRule>
  </conditionalFormatting>
  <conditionalFormatting sqref="I37">
    <cfRule type="cellIs" dxfId="673" priority="263" operator="between">
      <formula>3</formula>
      <formula>4</formula>
    </cfRule>
  </conditionalFormatting>
  <conditionalFormatting sqref="I37">
    <cfRule type="cellIs" dxfId="672" priority="264" operator="between">
      <formula>1</formula>
      <formula>2</formula>
    </cfRule>
  </conditionalFormatting>
  <conditionalFormatting sqref="E38">
    <cfRule type="containsText" dxfId="671" priority="289" operator="containsText" text="BAJO">
      <formula>NOT(ISERROR(SEARCH(("BAJO"),(E38))))</formula>
    </cfRule>
  </conditionalFormatting>
  <conditionalFormatting sqref="E38">
    <cfRule type="containsText" dxfId="670" priority="290" operator="containsText" text="MEDIO">
      <formula>NOT(ISERROR(SEARCH(("MEDIO"),(E38))))</formula>
    </cfRule>
  </conditionalFormatting>
  <conditionalFormatting sqref="E38">
    <cfRule type="containsText" dxfId="669" priority="291" operator="containsText" text="ALTO">
      <formula>NOT(ISERROR(SEARCH(("ALTO"),(E38))))</formula>
    </cfRule>
  </conditionalFormatting>
  <conditionalFormatting sqref="E38">
    <cfRule type="cellIs" dxfId="668" priority="292" operator="between">
      <formula>5</formula>
      <formula>9</formula>
    </cfRule>
  </conditionalFormatting>
  <conditionalFormatting sqref="E38">
    <cfRule type="cellIs" dxfId="667" priority="293" operator="between">
      <formula>3</formula>
      <formula>4</formula>
    </cfRule>
  </conditionalFormatting>
  <conditionalFormatting sqref="E38">
    <cfRule type="cellIs" dxfId="666" priority="294" operator="between">
      <formula>1</formula>
      <formula>2</formula>
    </cfRule>
  </conditionalFormatting>
  <conditionalFormatting sqref="I38">
    <cfRule type="containsText" dxfId="665" priority="295" operator="containsText" text="BAJO">
      <formula>NOT(ISERROR(SEARCH(("BAJO"),(I38))))</formula>
    </cfRule>
  </conditionalFormatting>
  <conditionalFormatting sqref="I38">
    <cfRule type="containsText" dxfId="664" priority="296" operator="containsText" text="MEDIO">
      <formula>NOT(ISERROR(SEARCH(("MEDIO"),(I38))))</formula>
    </cfRule>
  </conditionalFormatting>
  <conditionalFormatting sqref="I38">
    <cfRule type="containsText" dxfId="663" priority="297" operator="containsText" text="ALTO">
      <formula>NOT(ISERROR(SEARCH(("ALTO"),(I38))))</formula>
    </cfRule>
  </conditionalFormatting>
  <conditionalFormatting sqref="I38">
    <cfRule type="cellIs" dxfId="662" priority="298" operator="between">
      <formula>5</formula>
      <formula>9</formula>
    </cfRule>
  </conditionalFormatting>
  <conditionalFormatting sqref="I38">
    <cfRule type="cellIs" dxfId="661" priority="299" operator="between">
      <formula>3</formula>
      <formula>4</formula>
    </cfRule>
  </conditionalFormatting>
  <conditionalFormatting sqref="I38">
    <cfRule type="cellIs" dxfId="660" priority="300" operator="between">
      <formula>1</formula>
      <formula>2</formula>
    </cfRule>
  </conditionalFormatting>
  <conditionalFormatting sqref="E40">
    <cfRule type="containsText" dxfId="659" priority="277" operator="containsText" text="BAJO">
      <formula>NOT(ISERROR(SEARCH(("BAJO"),(E40))))</formula>
    </cfRule>
  </conditionalFormatting>
  <conditionalFormatting sqref="E40">
    <cfRule type="containsText" dxfId="658" priority="278" operator="containsText" text="MEDIO">
      <formula>NOT(ISERROR(SEARCH(("MEDIO"),(E40))))</formula>
    </cfRule>
  </conditionalFormatting>
  <conditionalFormatting sqref="E40">
    <cfRule type="containsText" dxfId="657" priority="279" operator="containsText" text="ALTO">
      <formula>NOT(ISERROR(SEARCH(("ALTO"),(E40))))</formula>
    </cfRule>
  </conditionalFormatting>
  <conditionalFormatting sqref="E40">
    <cfRule type="cellIs" dxfId="656" priority="280" operator="between">
      <formula>5</formula>
      <formula>9</formula>
    </cfRule>
  </conditionalFormatting>
  <conditionalFormatting sqref="E40">
    <cfRule type="cellIs" dxfId="655" priority="281" operator="between">
      <formula>3</formula>
      <formula>4</formula>
    </cfRule>
  </conditionalFormatting>
  <conditionalFormatting sqref="E40">
    <cfRule type="cellIs" dxfId="654" priority="282" operator="between">
      <formula>1</formula>
      <formula>2</formula>
    </cfRule>
  </conditionalFormatting>
  <conditionalFormatting sqref="I40">
    <cfRule type="containsText" dxfId="653" priority="283" operator="containsText" text="BAJO">
      <formula>NOT(ISERROR(SEARCH(("BAJO"),(I40))))</formula>
    </cfRule>
  </conditionalFormatting>
  <conditionalFormatting sqref="I40">
    <cfRule type="containsText" dxfId="652" priority="284" operator="containsText" text="MEDIO">
      <formula>NOT(ISERROR(SEARCH(("MEDIO"),(I40))))</formula>
    </cfRule>
  </conditionalFormatting>
  <conditionalFormatting sqref="I40">
    <cfRule type="containsText" dxfId="651" priority="285" operator="containsText" text="ALTO">
      <formula>NOT(ISERROR(SEARCH(("ALTO"),(I40))))</formula>
    </cfRule>
  </conditionalFormatting>
  <conditionalFormatting sqref="I40">
    <cfRule type="cellIs" dxfId="650" priority="286" operator="between">
      <formula>5</formula>
      <formula>9</formula>
    </cfRule>
  </conditionalFormatting>
  <conditionalFormatting sqref="I40">
    <cfRule type="cellIs" dxfId="649" priority="287" operator="between">
      <formula>3</formula>
      <formula>4</formula>
    </cfRule>
  </conditionalFormatting>
  <conditionalFormatting sqref="I40">
    <cfRule type="cellIs" dxfId="648" priority="288" operator="between">
      <formula>1</formula>
      <formula>2</formula>
    </cfRule>
  </conditionalFormatting>
  <conditionalFormatting sqref="E39">
    <cfRule type="containsText" dxfId="647" priority="241" operator="containsText" text="BAJO">
      <formula>NOT(ISERROR(SEARCH(("BAJO"),(E39))))</formula>
    </cfRule>
  </conditionalFormatting>
  <conditionalFormatting sqref="E39">
    <cfRule type="containsText" dxfId="646" priority="242" operator="containsText" text="MEDIO">
      <formula>NOT(ISERROR(SEARCH(("MEDIO"),(E39))))</formula>
    </cfRule>
  </conditionalFormatting>
  <conditionalFormatting sqref="E39">
    <cfRule type="containsText" dxfId="645" priority="243" operator="containsText" text="ALTO">
      <formula>NOT(ISERROR(SEARCH(("ALTO"),(E39))))</formula>
    </cfRule>
  </conditionalFormatting>
  <conditionalFormatting sqref="E39">
    <cfRule type="cellIs" dxfId="644" priority="244" operator="between">
      <formula>5</formula>
      <formula>9</formula>
    </cfRule>
  </conditionalFormatting>
  <conditionalFormatting sqref="E39">
    <cfRule type="cellIs" dxfId="643" priority="245" operator="between">
      <formula>3</formula>
      <formula>4</formula>
    </cfRule>
  </conditionalFormatting>
  <conditionalFormatting sqref="E39">
    <cfRule type="cellIs" dxfId="642" priority="246" operator="between">
      <formula>1</formula>
      <formula>2</formula>
    </cfRule>
  </conditionalFormatting>
  <conditionalFormatting sqref="I39">
    <cfRule type="containsText" dxfId="641" priority="247" operator="containsText" text="BAJO">
      <formula>NOT(ISERROR(SEARCH(("BAJO"),(I39))))</formula>
    </cfRule>
  </conditionalFormatting>
  <conditionalFormatting sqref="I39">
    <cfRule type="containsText" dxfId="640" priority="248" operator="containsText" text="MEDIO">
      <formula>NOT(ISERROR(SEARCH(("MEDIO"),(I39))))</formula>
    </cfRule>
  </conditionalFormatting>
  <conditionalFormatting sqref="I39">
    <cfRule type="containsText" dxfId="639" priority="249" operator="containsText" text="ALTO">
      <formula>NOT(ISERROR(SEARCH(("ALTO"),(I39))))</formula>
    </cfRule>
  </conditionalFormatting>
  <conditionalFormatting sqref="I39">
    <cfRule type="cellIs" dxfId="638" priority="250" operator="between">
      <formula>5</formula>
      <formula>9</formula>
    </cfRule>
  </conditionalFormatting>
  <conditionalFormatting sqref="I39">
    <cfRule type="cellIs" dxfId="637" priority="251" operator="between">
      <formula>3</formula>
      <formula>4</formula>
    </cfRule>
  </conditionalFormatting>
  <conditionalFormatting sqref="I39">
    <cfRule type="cellIs" dxfId="636" priority="252" operator="between">
      <formula>1</formula>
      <formula>2</formula>
    </cfRule>
  </conditionalFormatting>
  <conditionalFormatting sqref="E29">
    <cfRule type="containsText" dxfId="635" priority="205" operator="containsText" text="BAJO">
      <formula>NOT(ISERROR(SEARCH(("BAJO"),(E29))))</formula>
    </cfRule>
  </conditionalFormatting>
  <conditionalFormatting sqref="E29">
    <cfRule type="containsText" dxfId="634" priority="206" operator="containsText" text="MEDIO">
      <formula>NOT(ISERROR(SEARCH(("MEDIO"),(E29))))</formula>
    </cfRule>
  </conditionalFormatting>
  <conditionalFormatting sqref="E29">
    <cfRule type="containsText" dxfId="633" priority="207" operator="containsText" text="ALTO">
      <formula>NOT(ISERROR(SEARCH(("ALTO"),(E29))))</formula>
    </cfRule>
  </conditionalFormatting>
  <conditionalFormatting sqref="E29">
    <cfRule type="cellIs" dxfId="632" priority="208" operator="between">
      <formula>5</formula>
      <formula>9</formula>
    </cfRule>
  </conditionalFormatting>
  <conditionalFormatting sqref="E29">
    <cfRule type="cellIs" dxfId="631" priority="209" operator="between">
      <formula>3</formula>
      <formula>4</formula>
    </cfRule>
  </conditionalFormatting>
  <conditionalFormatting sqref="E29">
    <cfRule type="cellIs" dxfId="630" priority="210" operator="between">
      <formula>1</formula>
      <formula>2</formula>
    </cfRule>
  </conditionalFormatting>
  <conditionalFormatting sqref="I29">
    <cfRule type="containsText" dxfId="629" priority="211" operator="containsText" text="BAJO">
      <formula>NOT(ISERROR(SEARCH(("BAJO"),(I29))))</formula>
    </cfRule>
  </conditionalFormatting>
  <conditionalFormatting sqref="I29">
    <cfRule type="containsText" dxfId="628" priority="212" operator="containsText" text="MEDIO">
      <formula>NOT(ISERROR(SEARCH(("MEDIO"),(I29))))</formula>
    </cfRule>
  </conditionalFormatting>
  <conditionalFormatting sqref="I29">
    <cfRule type="containsText" dxfId="627" priority="213" operator="containsText" text="ALTO">
      <formula>NOT(ISERROR(SEARCH(("ALTO"),(I29))))</formula>
    </cfRule>
  </conditionalFormatting>
  <conditionalFormatting sqref="I29">
    <cfRule type="cellIs" dxfId="626" priority="214" operator="between">
      <formula>5</formula>
      <formula>9</formula>
    </cfRule>
  </conditionalFormatting>
  <conditionalFormatting sqref="I29">
    <cfRule type="cellIs" dxfId="625" priority="215" operator="between">
      <formula>3</formula>
      <formula>4</formula>
    </cfRule>
  </conditionalFormatting>
  <conditionalFormatting sqref="I29">
    <cfRule type="cellIs" dxfId="624" priority="216" operator="between">
      <formula>1</formula>
      <formula>2</formula>
    </cfRule>
  </conditionalFormatting>
  <conditionalFormatting sqref="E30">
    <cfRule type="containsText" dxfId="623" priority="193" operator="containsText" text="BAJO">
      <formula>NOT(ISERROR(SEARCH(("BAJO"),(E30))))</formula>
    </cfRule>
  </conditionalFormatting>
  <conditionalFormatting sqref="E30">
    <cfRule type="containsText" dxfId="622" priority="194" operator="containsText" text="MEDIO">
      <formula>NOT(ISERROR(SEARCH(("MEDIO"),(E30))))</formula>
    </cfRule>
  </conditionalFormatting>
  <conditionalFormatting sqref="E30">
    <cfRule type="containsText" dxfId="621" priority="195" operator="containsText" text="ALTO">
      <formula>NOT(ISERROR(SEARCH(("ALTO"),(E30))))</formula>
    </cfRule>
  </conditionalFormatting>
  <conditionalFormatting sqref="E30">
    <cfRule type="cellIs" dxfId="620" priority="196" operator="between">
      <formula>5</formula>
      <formula>9</formula>
    </cfRule>
  </conditionalFormatting>
  <conditionalFormatting sqref="E30">
    <cfRule type="cellIs" dxfId="619" priority="197" operator="between">
      <formula>3</formula>
      <formula>4</formula>
    </cfRule>
  </conditionalFormatting>
  <conditionalFormatting sqref="E30">
    <cfRule type="cellIs" dxfId="618" priority="198" operator="between">
      <formula>1</formula>
      <formula>2</formula>
    </cfRule>
  </conditionalFormatting>
  <conditionalFormatting sqref="I30">
    <cfRule type="containsText" dxfId="617" priority="199" operator="containsText" text="BAJO">
      <formula>NOT(ISERROR(SEARCH(("BAJO"),(I30))))</formula>
    </cfRule>
  </conditionalFormatting>
  <conditionalFormatting sqref="I30">
    <cfRule type="containsText" dxfId="616" priority="200" operator="containsText" text="MEDIO">
      <formula>NOT(ISERROR(SEARCH(("MEDIO"),(I30))))</formula>
    </cfRule>
  </conditionalFormatting>
  <conditionalFormatting sqref="I30">
    <cfRule type="containsText" dxfId="615" priority="201" operator="containsText" text="ALTO">
      <formula>NOT(ISERROR(SEARCH(("ALTO"),(I30))))</formula>
    </cfRule>
  </conditionalFormatting>
  <conditionalFormatting sqref="I30">
    <cfRule type="cellIs" dxfId="614" priority="202" operator="between">
      <formula>5</formula>
      <formula>9</formula>
    </cfRule>
  </conditionalFormatting>
  <conditionalFormatting sqref="I30">
    <cfRule type="cellIs" dxfId="613" priority="203" operator="between">
      <formula>3</formula>
      <formula>4</formula>
    </cfRule>
  </conditionalFormatting>
  <conditionalFormatting sqref="I30">
    <cfRule type="cellIs" dxfId="612" priority="204" operator="between">
      <formula>1</formula>
      <formula>2</formula>
    </cfRule>
  </conditionalFormatting>
  <conditionalFormatting sqref="E31">
    <cfRule type="containsText" dxfId="611" priority="229" operator="containsText" text="BAJO">
      <formula>NOT(ISERROR(SEARCH(("BAJO"),(E31))))</formula>
    </cfRule>
  </conditionalFormatting>
  <conditionalFormatting sqref="E31">
    <cfRule type="containsText" dxfId="610" priority="230" operator="containsText" text="MEDIO">
      <formula>NOT(ISERROR(SEARCH(("MEDIO"),(E31))))</formula>
    </cfRule>
  </conditionalFormatting>
  <conditionalFormatting sqref="E31">
    <cfRule type="containsText" dxfId="609" priority="231" operator="containsText" text="ALTO">
      <formula>NOT(ISERROR(SEARCH(("ALTO"),(E31))))</formula>
    </cfRule>
  </conditionalFormatting>
  <conditionalFormatting sqref="E31">
    <cfRule type="cellIs" dxfId="608" priority="232" operator="between">
      <formula>5</formula>
      <formula>9</formula>
    </cfRule>
  </conditionalFormatting>
  <conditionalFormatting sqref="E31">
    <cfRule type="cellIs" dxfId="607" priority="233" operator="between">
      <formula>3</formula>
      <formula>4</formula>
    </cfRule>
  </conditionalFormatting>
  <conditionalFormatting sqref="E31">
    <cfRule type="cellIs" dxfId="606" priority="234" operator="between">
      <formula>1</formula>
      <formula>2</formula>
    </cfRule>
  </conditionalFormatting>
  <conditionalFormatting sqref="I31">
    <cfRule type="containsText" dxfId="605" priority="235" operator="containsText" text="BAJO">
      <formula>NOT(ISERROR(SEARCH(("BAJO"),(I31))))</formula>
    </cfRule>
  </conditionalFormatting>
  <conditionalFormatting sqref="I31">
    <cfRule type="containsText" dxfId="604" priority="236" operator="containsText" text="MEDIO">
      <formula>NOT(ISERROR(SEARCH(("MEDIO"),(I31))))</formula>
    </cfRule>
  </conditionalFormatting>
  <conditionalFormatting sqref="I31">
    <cfRule type="containsText" dxfId="603" priority="237" operator="containsText" text="ALTO">
      <formula>NOT(ISERROR(SEARCH(("ALTO"),(I31))))</formula>
    </cfRule>
  </conditionalFormatting>
  <conditionalFormatting sqref="I31">
    <cfRule type="cellIs" dxfId="602" priority="238" operator="between">
      <formula>5</formula>
      <formula>9</formula>
    </cfRule>
  </conditionalFormatting>
  <conditionalFormatting sqref="I31">
    <cfRule type="cellIs" dxfId="601" priority="239" operator="between">
      <formula>3</formula>
      <formula>4</formula>
    </cfRule>
  </conditionalFormatting>
  <conditionalFormatting sqref="I31">
    <cfRule type="cellIs" dxfId="600" priority="240" operator="between">
      <formula>1</formula>
      <formula>2</formula>
    </cfRule>
  </conditionalFormatting>
  <conditionalFormatting sqref="E33">
    <cfRule type="containsText" dxfId="599" priority="217" operator="containsText" text="BAJO">
      <formula>NOT(ISERROR(SEARCH(("BAJO"),(E33))))</formula>
    </cfRule>
  </conditionalFormatting>
  <conditionalFormatting sqref="E33">
    <cfRule type="containsText" dxfId="598" priority="218" operator="containsText" text="MEDIO">
      <formula>NOT(ISERROR(SEARCH(("MEDIO"),(E33))))</formula>
    </cfRule>
  </conditionalFormatting>
  <conditionalFormatting sqref="E33">
    <cfRule type="containsText" dxfId="597" priority="219" operator="containsText" text="ALTO">
      <formula>NOT(ISERROR(SEARCH(("ALTO"),(E33))))</formula>
    </cfRule>
  </conditionalFormatting>
  <conditionalFormatting sqref="E33">
    <cfRule type="cellIs" dxfId="596" priority="220" operator="between">
      <formula>5</formula>
      <formula>9</formula>
    </cfRule>
  </conditionalFormatting>
  <conditionalFormatting sqref="E33">
    <cfRule type="cellIs" dxfId="595" priority="221" operator="between">
      <formula>3</formula>
      <formula>4</formula>
    </cfRule>
  </conditionalFormatting>
  <conditionalFormatting sqref="E33">
    <cfRule type="cellIs" dxfId="594" priority="222" operator="between">
      <formula>1</formula>
      <formula>2</formula>
    </cfRule>
  </conditionalFormatting>
  <conditionalFormatting sqref="I33">
    <cfRule type="containsText" dxfId="593" priority="223" operator="containsText" text="BAJO">
      <formula>NOT(ISERROR(SEARCH(("BAJO"),(I33))))</formula>
    </cfRule>
  </conditionalFormatting>
  <conditionalFormatting sqref="I33">
    <cfRule type="containsText" dxfId="592" priority="224" operator="containsText" text="MEDIO">
      <formula>NOT(ISERROR(SEARCH(("MEDIO"),(I33))))</formula>
    </cfRule>
  </conditionalFormatting>
  <conditionalFormatting sqref="I33">
    <cfRule type="containsText" dxfId="591" priority="225" operator="containsText" text="ALTO">
      <formula>NOT(ISERROR(SEARCH(("ALTO"),(I33))))</formula>
    </cfRule>
  </conditionalFormatting>
  <conditionalFormatting sqref="I33">
    <cfRule type="cellIs" dxfId="590" priority="226" operator="between">
      <formula>5</formula>
      <formula>9</formula>
    </cfRule>
  </conditionalFormatting>
  <conditionalFormatting sqref="I33">
    <cfRule type="cellIs" dxfId="589" priority="227" operator="between">
      <formula>3</formula>
      <formula>4</formula>
    </cfRule>
  </conditionalFormatting>
  <conditionalFormatting sqref="I33">
    <cfRule type="cellIs" dxfId="588" priority="228" operator="between">
      <formula>1</formula>
      <formula>2</formula>
    </cfRule>
  </conditionalFormatting>
  <conditionalFormatting sqref="E32">
    <cfRule type="containsText" dxfId="587" priority="181" operator="containsText" text="BAJO">
      <formula>NOT(ISERROR(SEARCH(("BAJO"),(E32))))</formula>
    </cfRule>
  </conditionalFormatting>
  <conditionalFormatting sqref="E32">
    <cfRule type="containsText" dxfId="586" priority="182" operator="containsText" text="MEDIO">
      <formula>NOT(ISERROR(SEARCH(("MEDIO"),(E32))))</formula>
    </cfRule>
  </conditionalFormatting>
  <conditionalFormatting sqref="E32">
    <cfRule type="containsText" dxfId="585" priority="183" operator="containsText" text="ALTO">
      <formula>NOT(ISERROR(SEARCH(("ALTO"),(E32))))</formula>
    </cfRule>
  </conditionalFormatting>
  <conditionalFormatting sqref="E32">
    <cfRule type="cellIs" dxfId="584" priority="184" operator="between">
      <formula>5</formula>
      <formula>9</formula>
    </cfRule>
  </conditionalFormatting>
  <conditionalFormatting sqref="E32">
    <cfRule type="cellIs" dxfId="583" priority="185" operator="between">
      <formula>3</formula>
      <formula>4</formula>
    </cfRule>
  </conditionalFormatting>
  <conditionalFormatting sqref="E32">
    <cfRule type="cellIs" dxfId="582" priority="186" operator="between">
      <formula>1</formula>
      <formula>2</formula>
    </cfRule>
  </conditionalFormatting>
  <conditionalFormatting sqref="I32">
    <cfRule type="containsText" dxfId="581" priority="187" operator="containsText" text="BAJO">
      <formula>NOT(ISERROR(SEARCH(("BAJO"),(I32))))</formula>
    </cfRule>
  </conditionalFormatting>
  <conditionalFormatting sqref="I32">
    <cfRule type="containsText" dxfId="580" priority="188" operator="containsText" text="MEDIO">
      <formula>NOT(ISERROR(SEARCH(("MEDIO"),(I32))))</formula>
    </cfRule>
  </conditionalFormatting>
  <conditionalFormatting sqref="I32">
    <cfRule type="containsText" dxfId="579" priority="189" operator="containsText" text="ALTO">
      <formula>NOT(ISERROR(SEARCH(("ALTO"),(I32))))</formula>
    </cfRule>
  </conditionalFormatting>
  <conditionalFormatting sqref="I32">
    <cfRule type="cellIs" dxfId="578" priority="190" operator="between">
      <formula>5</formula>
      <formula>9</formula>
    </cfRule>
  </conditionalFormatting>
  <conditionalFormatting sqref="I32">
    <cfRule type="cellIs" dxfId="577" priority="191" operator="between">
      <formula>3</formula>
      <formula>4</formula>
    </cfRule>
  </conditionalFormatting>
  <conditionalFormatting sqref="I32">
    <cfRule type="cellIs" dxfId="576" priority="192" operator="between">
      <formula>1</formula>
      <formula>2</formula>
    </cfRule>
  </conditionalFormatting>
  <conditionalFormatting sqref="E22">
    <cfRule type="containsText" dxfId="575" priority="145" operator="containsText" text="BAJO">
      <formula>NOT(ISERROR(SEARCH(("BAJO"),(E22))))</formula>
    </cfRule>
  </conditionalFormatting>
  <conditionalFormatting sqref="E22">
    <cfRule type="containsText" dxfId="574" priority="146" operator="containsText" text="MEDIO">
      <formula>NOT(ISERROR(SEARCH(("MEDIO"),(E22))))</formula>
    </cfRule>
  </conditionalFormatting>
  <conditionalFormatting sqref="E22">
    <cfRule type="containsText" dxfId="573" priority="147" operator="containsText" text="ALTO">
      <formula>NOT(ISERROR(SEARCH(("ALTO"),(E22))))</formula>
    </cfRule>
  </conditionalFormatting>
  <conditionalFormatting sqref="E22">
    <cfRule type="cellIs" dxfId="572" priority="148" operator="between">
      <formula>5</formula>
      <formula>9</formula>
    </cfRule>
  </conditionalFormatting>
  <conditionalFormatting sqref="E22">
    <cfRule type="cellIs" dxfId="571" priority="149" operator="between">
      <formula>3</formula>
      <formula>4</formula>
    </cfRule>
  </conditionalFormatting>
  <conditionalFormatting sqref="E22">
    <cfRule type="cellIs" dxfId="570" priority="150" operator="between">
      <formula>1</formula>
      <formula>2</formula>
    </cfRule>
  </conditionalFormatting>
  <conditionalFormatting sqref="I22">
    <cfRule type="containsText" dxfId="569" priority="151" operator="containsText" text="BAJO">
      <formula>NOT(ISERROR(SEARCH(("BAJO"),(I22))))</formula>
    </cfRule>
  </conditionalFormatting>
  <conditionalFormatting sqref="I22">
    <cfRule type="containsText" dxfId="568" priority="152" operator="containsText" text="MEDIO">
      <formula>NOT(ISERROR(SEARCH(("MEDIO"),(I22))))</formula>
    </cfRule>
  </conditionalFormatting>
  <conditionalFormatting sqref="I22">
    <cfRule type="containsText" dxfId="567" priority="153" operator="containsText" text="ALTO">
      <formula>NOT(ISERROR(SEARCH(("ALTO"),(I22))))</formula>
    </cfRule>
  </conditionalFormatting>
  <conditionalFormatting sqref="I22">
    <cfRule type="cellIs" dxfId="566" priority="154" operator="between">
      <formula>5</formula>
      <formula>9</formula>
    </cfRule>
  </conditionalFormatting>
  <conditionalFormatting sqref="I22">
    <cfRule type="cellIs" dxfId="565" priority="155" operator="between">
      <formula>3</formula>
      <formula>4</formula>
    </cfRule>
  </conditionalFormatting>
  <conditionalFormatting sqref="I22">
    <cfRule type="cellIs" dxfId="564" priority="156" operator="between">
      <formula>1</formula>
      <formula>2</formula>
    </cfRule>
  </conditionalFormatting>
  <conditionalFormatting sqref="E23">
    <cfRule type="containsText" dxfId="563" priority="133" operator="containsText" text="BAJO">
      <formula>NOT(ISERROR(SEARCH(("BAJO"),(E23))))</formula>
    </cfRule>
  </conditionalFormatting>
  <conditionalFormatting sqref="E23">
    <cfRule type="containsText" dxfId="562" priority="134" operator="containsText" text="MEDIO">
      <formula>NOT(ISERROR(SEARCH(("MEDIO"),(E23))))</formula>
    </cfRule>
  </conditionalFormatting>
  <conditionalFormatting sqref="E23">
    <cfRule type="containsText" dxfId="561" priority="135" operator="containsText" text="ALTO">
      <formula>NOT(ISERROR(SEARCH(("ALTO"),(E23))))</formula>
    </cfRule>
  </conditionalFormatting>
  <conditionalFormatting sqref="E23">
    <cfRule type="cellIs" dxfId="560" priority="136" operator="between">
      <formula>5</formula>
      <formula>9</formula>
    </cfRule>
  </conditionalFormatting>
  <conditionalFormatting sqref="E23">
    <cfRule type="cellIs" dxfId="559" priority="137" operator="between">
      <formula>3</formula>
      <formula>4</formula>
    </cfRule>
  </conditionalFormatting>
  <conditionalFormatting sqref="E23">
    <cfRule type="cellIs" dxfId="558" priority="138" operator="between">
      <formula>1</formula>
      <formula>2</formula>
    </cfRule>
  </conditionalFormatting>
  <conditionalFormatting sqref="I23">
    <cfRule type="containsText" dxfId="557" priority="139" operator="containsText" text="BAJO">
      <formula>NOT(ISERROR(SEARCH(("BAJO"),(I23))))</formula>
    </cfRule>
  </conditionalFormatting>
  <conditionalFormatting sqref="I23">
    <cfRule type="containsText" dxfId="556" priority="140" operator="containsText" text="MEDIO">
      <formula>NOT(ISERROR(SEARCH(("MEDIO"),(I23))))</formula>
    </cfRule>
  </conditionalFormatting>
  <conditionalFormatting sqref="I23">
    <cfRule type="containsText" dxfId="555" priority="141" operator="containsText" text="ALTO">
      <formula>NOT(ISERROR(SEARCH(("ALTO"),(I23))))</formula>
    </cfRule>
  </conditionalFormatting>
  <conditionalFormatting sqref="I23">
    <cfRule type="cellIs" dxfId="554" priority="142" operator="between">
      <formula>5</formula>
      <formula>9</formula>
    </cfRule>
  </conditionalFormatting>
  <conditionalFormatting sqref="I23">
    <cfRule type="cellIs" dxfId="553" priority="143" operator="between">
      <formula>3</formula>
      <formula>4</formula>
    </cfRule>
  </conditionalFormatting>
  <conditionalFormatting sqref="I23">
    <cfRule type="cellIs" dxfId="552" priority="144" operator="between">
      <formula>1</formula>
      <formula>2</formula>
    </cfRule>
  </conditionalFormatting>
  <conditionalFormatting sqref="E24">
    <cfRule type="containsText" dxfId="551" priority="169" operator="containsText" text="BAJO">
      <formula>NOT(ISERROR(SEARCH(("BAJO"),(E24))))</formula>
    </cfRule>
  </conditionalFormatting>
  <conditionalFormatting sqref="E24">
    <cfRule type="containsText" dxfId="550" priority="170" operator="containsText" text="MEDIO">
      <formula>NOT(ISERROR(SEARCH(("MEDIO"),(E24))))</formula>
    </cfRule>
  </conditionalFormatting>
  <conditionalFormatting sqref="E24">
    <cfRule type="containsText" dxfId="549" priority="171" operator="containsText" text="ALTO">
      <formula>NOT(ISERROR(SEARCH(("ALTO"),(E24))))</formula>
    </cfRule>
  </conditionalFormatting>
  <conditionalFormatting sqref="E24">
    <cfRule type="cellIs" dxfId="548" priority="172" operator="between">
      <formula>5</formula>
      <formula>9</formula>
    </cfRule>
  </conditionalFormatting>
  <conditionalFormatting sqref="E24">
    <cfRule type="cellIs" dxfId="547" priority="173" operator="between">
      <formula>3</formula>
      <formula>4</formula>
    </cfRule>
  </conditionalFormatting>
  <conditionalFormatting sqref="E24">
    <cfRule type="cellIs" dxfId="546" priority="174" operator="between">
      <formula>1</formula>
      <formula>2</formula>
    </cfRule>
  </conditionalFormatting>
  <conditionalFormatting sqref="I24">
    <cfRule type="containsText" dxfId="545" priority="175" operator="containsText" text="BAJO">
      <formula>NOT(ISERROR(SEARCH(("BAJO"),(I24))))</formula>
    </cfRule>
  </conditionalFormatting>
  <conditionalFormatting sqref="I24">
    <cfRule type="containsText" dxfId="544" priority="176" operator="containsText" text="MEDIO">
      <formula>NOT(ISERROR(SEARCH(("MEDIO"),(I24))))</formula>
    </cfRule>
  </conditionalFormatting>
  <conditionalFormatting sqref="I24">
    <cfRule type="containsText" dxfId="543" priority="177" operator="containsText" text="ALTO">
      <formula>NOT(ISERROR(SEARCH(("ALTO"),(I24))))</formula>
    </cfRule>
  </conditionalFormatting>
  <conditionalFormatting sqref="I24">
    <cfRule type="cellIs" dxfId="542" priority="178" operator="between">
      <formula>5</formula>
      <formula>9</formula>
    </cfRule>
  </conditionalFormatting>
  <conditionalFormatting sqref="I24">
    <cfRule type="cellIs" dxfId="541" priority="179" operator="between">
      <formula>3</formula>
      <formula>4</formula>
    </cfRule>
  </conditionalFormatting>
  <conditionalFormatting sqref="I24">
    <cfRule type="cellIs" dxfId="540" priority="180" operator="between">
      <formula>1</formula>
      <formula>2</formula>
    </cfRule>
  </conditionalFormatting>
  <conditionalFormatting sqref="E26">
    <cfRule type="containsText" dxfId="539" priority="157" operator="containsText" text="BAJO">
      <formula>NOT(ISERROR(SEARCH(("BAJO"),(E26))))</formula>
    </cfRule>
  </conditionalFormatting>
  <conditionalFormatting sqref="E26">
    <cfRule type="containsText" dxfId="538" priority="158" operator="containsText" text="MEDIO">
      <formula>NOT(ISERROR(SEARCH(("MEDIO"),(E26))))</formula>
    </cfRule>
  </conditionalFormatting>
  <conditionalFormatting sqref="E26">
    <cfRule type="containsText" dxfId="537" priority="159" operator="containsText" text="ALTO">
      <formula>NOT(ISERROR(SEARCH(("ALTO"),(E26))))</formula>
    </cfRule>
  </conditionalFormatting>
  <conditionalFormatting sqref="E26">
    <cfRule type="cellIs" dxfId="536" priority="160" operator="between">
      <formula>5</formula>
      <formula>9</formula>
    </cfRule>
  </conditionalFormatting>
  <conditionalFormatting sqref="E26">
    <cfRule type="cellIs" dxfId="535" priority="161" operator="between">
      <formula>3</formula>
      <formula>4</formula>
    </cfRule>
  </conditionalFormatting>
  <conditionalFormatting sqref="E26">
    <cfRule type="cellIs" dxfId="534" priority="162" operator="between">
      <formula>1</formula>
      <formula>2</formula>
    </cfRule>
  </conditionalFormatting>
  <conditionalFormatting sqref="I26">
    <cfRule type="containsText" dxfId="533" priority="163" operator="containsText" text="BAJO">
      <formula>NOT(ISERROR(SEARCH(("BAJO"),(I26))))</formula>
    </cfRule>
  </conditionalFormatting>
  <conditionalFormatting sqref="I26">
    <cfRule type="containsText" dxfId="532" priority="164" operator="containsText" text="MEDIO">
      <formula>NOT(ISERROR(SEARCH(("MEDIO"),(I26))))</formula>
    </cfRule>
  </conditionalFormatting>
  <conditionalFormatting sqref="I26">
    <cfRule type="containsText" dxfId="531" priority="165" operator="containsText" text="ALTO">
      <formula>NOT(ISERROR(SEARCH(("ALTO"),(I26))))</formula>
    </cfRule>
  </conditionalFormatting>
  <conditionalFormatting sqref="I26">
    <cfRule type="cellIs" dxfId="530" priority="166" operator="between">
      <formula>5</formula>
      <formula>9</formula>
    </cfRule>
  </conditionalFormatting>
  <conditionalFormatting sqref="I26">
    <cfRule type="cellIs" dxfId="529" priority="167" operator="between">
      <formula>3</formula>
      <formula>4</formula>
    </cfRule>
  </conditionalFormatting>
  <conditionalFormatting sqref="I26">
    <cfRule type="cellIs" dxfId="528" priority="168" operator="between">
      <formula>1</formula>
      <formula>2</formula>
    </cfRule>
  </conditionalFormatting>
  <conditionalFormatting sqref="E25">
    <cfRule type="containsText" dxfId="527" priority="121" operator="containsText" text="BAJO">
      <formula>NOT(ISERROR(SEARCH(("BAJO"),(E25))))</formula>
    </cfRule>
  </conditionalFormatting>
  <conditionalFormatting sqref="E25">
    <cfRule type="containsText" dxfId="526" priority="122" operator="containsText" text="MEDIO">
      <formula>NOT(ISERROR(SEARCH(("MEDIO"),(E25))))</formula>
    </cfRule>
  </conditionalFormatting>
  <conditionalFormatting sqref="E25">
    <cfRule type="containsText" dxfId="525" priority="123" operator="containsText" text="ALTO">
      <formula>NOT(ISERROR(SEARCH(("ALTO"),(E25))))</formula>
    </cfRule>
  </conditionalFormatting>
  <conditionalFormatting sqref="E25">
    <cfRule type="cellIs" dxfId="524" priority="124" operator="between">
      <formula>5</formula>
      <formula>9</formula>
    </cfRule>
  </conditionalFormatting>
  <conditionalFormatting sqref="E25">
    <cfRule type="cellIs" dxfId="523" priority="125" operator="between">
      <formula>3</formula>
      <formula>4</formula>
    </cfRule>
  </conditionalFormatting>
  <conditionalFormatting sqref="E25">
    <cfRule type="cellIs" dxfId="522" priority="126" operator="between">
      <formula>1</formula>
      <formula>2</formula>
    </cfRule>
  </conditionalFormatting>
  <conditionalFormatting sqref="I25">
    <cfRule type="containsText" dxfId="521" priority="127" operator="containsText" text="BAJO">
      <formula>NOT(ISERROR(SEARCH(("BAJO"),(I25))))</formula>
    </cfRule>
  </conditionalFormatting>
  <conditionalFormatting sqref="I25">
    <cfRule type="containsText" dxfId="520" priority="128" operator="containsText" text="MEDIO">
      <formula>NOT(ISERROR(SEARCH(("MEDIO"),(I25))))</formula>
    </cfRule>
  </conditionalFormatting>
  <conditionalFormatting sqref="I25">
    <cfRule type="containsText" dxfId="519" priority="129" operator="containsText" text="ALTO">
      <formula>NOT(ISERROR(SEARCH(("ALTO"),(I25))))</formula>
    </cfRule>
  </conditionalFormatting>
  <conditionalFormatting sqref="I25">
    <cfRule type="cellIs" dxfId="518" priority="130" operator="between">
      <formula>5</formula>
      <formula>9</formula>
    </cfRule>
  </conditionalFormatting>
  <conditionalFormatting sqref="I25">
    <cfRule type="cellIs" dxfId="517" priority="131" operator="between">
      <formula>3</formula>
      <formula>4</formula>
    </cfRule>
  </conditionalFormatting>
  <conditionalFormatting sqref="I25">
    <cfRule type="cellIs" dxfId="516" priority="132" operator="between">
      <formula>1</formula>
      <formula>2</formula>
    </cfRule>
  </conditionalFormatting>
  <conditionalFormatting sqref="E15">
    <cfRule type="containsText" dxfId="515" priority="85" operator="containsText" text="BAJO">
      <formula>NOT(ISERROR(SEARCH(("BAJO"),(E15))))</formula>
    </cfRule>
  </conditionalFormatting>
  <conditionalFormatting sqref="E15">
    <cfRule type="containsText" dxfId="514" priority="86" operator="containsText" text="MEDIO">
      <formula>NOT(ISERROR(SEARCH(("MEDIO"),(E15))))</formula>
    </cfRule>
  </conditionalFormatting>
  <conditionalFormatting sqref="E15">
    <cfRule type="containsText" dxfId="513" priority="87" operator="containsText" text="ALTO">
      <formula>NOT(ISERROR(SEARCH(("ALTO"),(E15))))</formula>
    </cfRule>
  </conditionalFormatting>
  <conditionalFormatting sqref="E15">
    <cfRule type="cellIs" dxfId="512" priority="88" operator="between">
      <formula>5</formula>
      <formula>9</formula>
    </cfRule>
  </conditionalFormatting>
  <conditionalFormatting sqref="E15">
    <cfRule type="cellIs" dxfId="511" priority="89" operator="between">
      <formula>3</formula>
      <formula>4</formula>
    </cfRule>
  </conditionalFormatting>
  <conditionalFormatting sqref="E15">
    <cfRule type="cellIs" dxfId="510" priority="90" operator="between">
      <formula>1</formula>
      <formula>2</formula>
    </cfRule>
  </conditionalFormatting>
  <conditionalFormatting sqref="I15">
    <cfRule type="containsText" dxfId="509" priority="91" operator="containsText" text="BAJO">
      <formula>NOT(ISERROR(SEARCH(("BAJO"),(I15))))</formula>
    </cfRule>
  </conditionalFormatting>
  <conditionalFormatting sqref="I15">
    <cfRule type="containsText" dxfId="508" priority="92" operator="containsText" text="MEDIO">
      <formula>NOT(ISERROR(SEARCH(("MEDIO"),(I15))))</formula>
    </cfRule>
  </conditionalFormatting>
  <conditionalFormatting sqref="I15">
    <cfRule type="containsText" dxfId="507" priority="93" operator="containsText" text="ALTO">
      <formula>NOT(ISERROR(SEARCH(("ALTO"),(I15))))</formula>
    </cfRule>
  </conditionalFormatting>
  <conditionalFormatting sqref="I15">
    <cfRule type="cellIs" dxfId="506" priority="94" operator="between">
      <formula>5</formula>
      <formula>9</formula>
    </cfRule>
  </conditionalFormatting>
  <conditionalFormatting sqref="I15">
    <cfRule type="cellIs" dxfId="505" priority="95" operator="between">
      <formula>3</formula>
      <formula>4</formula>
    </cfRule>
  </conditionalFormatting>
  <conditionalFormatting sqref="I15">
    <cfRule type="cellIs" dxfId="504" priority="96" operator="between">
      <formula>1</formula>
      <formula>2</formula>
    </cfRule>
  </conditionalFormatting>
  <conditionalFormatting sqref="E16">
    <cfRule type="containsText" dxfId="503" priority="73" operator="containsText" text="BAJO">
      <formula>NOT(ISERROR(SEARCH(("BAJO"),(E16))))</formula>
    </cfRule>
  </conditionalFormatting>
  <conditionalFormatting sqref="E16">
    <cfRule type="containsText" dxfId="502" priority="74" operator="containsText" text="MEDIO">
      <formula>NOT(ISERROR(SEARCH(("MEDIO"),(E16))))</formula>
    </cfRule>
  </conditionalFormatting>
  <conditionalFormatting sqref="E16">
    <cfRule type="containsText" dxfId="501" priority="75" operator="containsText" text="ALTO">
      <formula>NOT(ISERROR(SEARCH(("ALTO"),(E16))))</formula>
    </cfRule>
  </conditionalFormatting>
  <conditionalFormatting sqref="E16">
    <cfRule type="cellIs" dxfId="500" priority="76" operator="between">
      <formula>5</formula>
      <formula>9</formula>
    </cfRule>
  </conditionalFormatting>
  <conditionalFormatting sqref="E16">
    <cfRule type="cellIs" dxfId="499" priority="77" operator="between">
      <formula>3</formula>
      <formula>4</formula>
    </cfRule>
  </conditionalFormatting>
  <conditionalFormatting sqref="E16">
    <cfRule type="cellIs" dxfId="498" priority="78" operator="between">
      <formula>1</formula>
      <formula>2</formula>
    </cfRule>
  </conditionalFormatting>
  <conditionalFormatting sqref="I16">
    <cfRule type="containsText" dxfId="497" priority="79" operator="containsText" text="BAJO">
      <formula>NOT(ISERROR(SEARCH(("BAJO"),(I16))))</formula>
    </cfRule>
  </conditionalFormatting>
  <conditionalFormatting sqref="I16">
    <cfRule type="containsText" dxfId="496" priority="80" operator="containsText" text="MEDIO">
      <formula>NOT(ISERROR(SEARCH(("MEDIO"),(I16))))</formula>
    </cfRule>
  </conditionalFormatting>
  <conditionalFormatting sqref="I16">
    <cfRule type="containsText" dxfId="495" priority="81" operator="containsText" text="ALTO">
      <formula>NOT(ISERROR(SEARCH(("ALTO"),(I16))))</formula>
    </cfRule>
  </conditionalFormatting>
  <conditionalFormatting sqref="I16">
    <cfRule type="cellIs" dxfId="494" priority="82" operator="between">
      <formula>5</formula>
      <formula>9</formula>
    </cfRule>
  </conditionalFormatting>
  <conditionalFormatting sqref="I16">
    <cfRule type="cellIs" dxfId="493" priority="83" operator="between">
      <formula>3</formula>
      <formula>4</formula>
    </cfRule>
  </conditionalFormatting>
  <conditionalFormatting sqref="I16">
    <cfRule type="cellIs" dxfId="492" priority="84" operator="between">
      <formula>1</formula>
      <formula>2</formula>
    </cfRule>
  </conditionalFormatting>
  <conditionalFormatting sqref="E17">
    <cfRule type="containsText" dxfId="491" priority="109" operator="containsText" text="BAJO">
      <formula>NOT(ISERROR(SEARCH(("BAJO"),(E17))))</formula>
    </cfRule>
  </conditionalFormatting>
  <conditionalFormatting sqref="E17">
    <cfRule type="containsText" dxfId="490" priority="110" operator="containsText" text="MEDIO">
      <formula>NOT(ISERROR(SEARCH(("MEDIO"),(E17))))</formula>
    </cfRule>
  </conditionalFormatting>
  <conditionalFormatting sqref="E17">
    <cfRule type="containsText" dxfId="489" priority="111" operator="containsText" text="ALTO">
      <formula>NOT(ISERROR(SEARCH(("ALTO"),(E17))))</formula>
    </cfRule>
  </conditionalFormatting>
  <conditionalFormatting sqref="E17">
    <cfRule type="cellIs" dxfId="488" priority="112" operator="between">
      <formula>5</formula>
      <formula>9</formula>
    </cfRule>
  </conditionalFormatting>
  <conditionalFormatting sqref="E17">
    <cfRule type="cellIs" dxfId="487" priority="113" operator="between">
      <formula>3</formula>
      <formula>4</formula>
    </cfRule>
  </conditionalFormatting>
  <conditionalFormatting sqref="E17">
    <cfRule type="cellIs" dxfId="486" priority="114" operator="between">
      <formula>1</formula>
      <formula>2</formula>
    </cfRule>
  </conditionalFormatting>
  <conditionalFormatting sqref="I17">
    <cfRule type="containsText" dxfId="485" priority="115" operator="containsText" text="BAJO">
      <formula>NOT(ISERROR(SEARCH(("BAJO"),(I17))))</formula>
    </cfRule>
  </conditionalFormatting>
  <conditionalFormatting sqref="I17">
    <cfRule type="containsText" dxfId="484" priority="116" operator="containsText" text="MEDIO">
      <formula>NOT(ISERROR(SEARCH(("MEDIO"),(I17))))</formula>
    </cfRule>
  </conditionalFormatting>
  <conditionalFormatting sqref="I17">
    <cfRule type="containsText" dxfId="483" priority="117" operator="containsText" text="ALTO">
      <formula>NOT(ISERROR(SEARCH(("ALTO"),(I17))))</formula>
    </cfRule>
  </conditionalFormatting>
  <conditionalFormatting sqref="I17">
    <cfRule type="cellIs" dxfId="482" priority="118" operator="between">
      <formula>5</formula>
      <formula>9</formula>
    </cfRule>
  </conditionalFormatting>
  <conditionalFormatting sqref="I17">
    <cfRule type="cellIs" dxfId="481" priority="119" operator="between">
      <formula>3</formula>
      <formula>4</formula>
    </cfRule>
  </conditionalFormatting>
  <conditionalFormatting sqref="I17">
    <cfRule type="cellIs" dxfId="480" priority="120" operator="between">
      <formula>1</formula>
      <formula>2</formula>
    </cfRule>
  </conditionalFormatting>
  <conditionalFormatting sqref="E19">
    <cfRule type="containsText" dxfId="479" priority="97" operator="containsText" text="BAJO">
      <formula>NOT(ISERROR(SEARCH(("BAJO"),(E19))))</formula>
    </cfRule>
  </conditionalFormatting>
  <conditionalFormatting sqref="E19">
    <cfRule type="containsText" dxfId="478" priority="98" operator="containsText" text="MEDIO">
      <formula>NOT(ISERROR(SEARCH(("MEDIO"),(E19))))</formula>
    </cfRule>
  </conditionalFormatting>
  <conditionalFormatting sqref="E19">
    <cfRule type="containsText" dxfId="477" priority="99" operator="containsText" text="ALTO">
      <formula>NOT(ISERROR(SEARCH(("ALTO"),(E19))))</formula>
    </cfRule>
  </conditionalFormatting>
  <conditionalFormatting sqref="E19">
    <cfRule type="cellIs" dxfId="476" priority="100" operator="between">
      <formula>5</formula>
      <formula>9</formula>
    </cfRule>
  </conditionalFormatting>
  <conditionalFormatting sqref="E19">
    <cfRule type="cellIs" dxfId="475" priority="101" operator="between">
      <formula>3</formula>
      <formula>4</formula>
    </cfRule>
  </conditionalFormatting>
  <conditionalFormatting sqref="E19">
    <cfRule type="cellIs" dxfId="474" priority="102" operator="between">
      <formula>1</formula>
      <formula>2</formula>
    </cfRule>
  </conditionalFormatting>
  <conditionalFormatting sqref="I19">
    <cfRule type="containsText" dxfId="473" priority="103" operator="containsText" text="BAJO">
      <formula>NOT(ISERROR(SEARCH(("BAJO"),(I19))))</formula>
    </cfRule>
  </conditionalFormatting>
  <conditionalFormatting sqref="I19">
    <cfRule type="containsText" dxfId="472" priority="104" operator="containsText" text="MEDIO">
      <formula>NOT(ISERROR(SEARCH(("MEDIO"),(I19))))</formula>
    </cfRule>
  </conditionalFormatting>
  <conditionalFormatting sqref="I19">
    <cfRule type="containsText" dxfId="471" priority="105" operator="containsText" text="ALTO">
      <formula>NOT(ISERROR(SEARCH(("ALTO"),(I19))))</formula>
    </cfRule>
  </conditionalFormatting>
  <conditionalFormatting sqref="I19">
    <cfRule type="cellIs" dxfId="470" priority="106" operator="between">
      <formula>5</formula>
      <formula>9</formula>
    </cfRule>
  </conditionalFormatting>
  <conditionalFormatting sqref="I19">
    <cfRule type="cellIs" dxfId="469" priority="107" operator="between">
      <formula>3</formula>
      <formula>4</formula>
    </cfRule>
  </conditionalFormatting>
  <conditionalFormatting sqref="I19">
    <cfRule type="cellIs" dxfId="468" priority="108" operator="between">
      <formula>1</formula>
      <formula>2</formula>
    </cfRule>
  </conditionalFormatting>
  <conditionalFormatting sqref="E18">
    <cfRule type="containsText" dxfId="467" priority="61" operator="containsText" text="BAJO">
      <formula>NOT(ISERROR(SEARCH(("BAJO"),(E18))))</formula>
    </cfRule>
  </conditionalFormatting>
  <conditionalFormatting sqref="E18">
    <cfRule type="containsText" dxfId="466" priority="62" operator="containsText" text="MEDIO">
      <formula>NOT(ISERROR(SEARCH(("MEDIO"),(E18))))</formula>
    </cfRule>
  </conditionalFormatting>
  <conditionalFormatting sqref="E18">
    <cfRule type="containsText" dxfId="465" priority="63" operator="containsText" text="ALTO">
      <formula>NOT(ISERROR(SEARCH(("ALTO"),(E18))))</formula>
    </cfRule>
  </conditionalFormatting>
  <conditionalFormatting sqref="E18">
    <cfRule type="cellIs" dxfId="464" priority="64" operator="between">
      <formula>5</formula>
      <formula>9</formula>
    </cfRule>
  </conditionalFormatting>
  <conditionalFormatting sqref="E18">
    <cfRule type="cellIs" dxfId="463" priority="65" operator="between">
      <formula>3</formula>
      <formula>4</formula>
    </cfRule>
  </conditionalFormatting>
  <conditionalFormatting sqref="E18">
    <cfRule type="cellIs" dxfId="462" priority="66" operator="between">
      <formula>1</formula>
      <formula>2</formula>
    </cfRule>
  </conditionalFormatting>
  <conditionalFormatting sqref="I18">
    <cfRule type="containsText" dxfId="461" priority="67" operator="containsText" text="BAJO">
      <formula>NOT(ISERROR(SEARCH(("BAJO"),(I18))))</formula>
    </cfRule>
  </conditionalFormatting>
  <conditionalFormatting sqref="I18">
    <cfRule type="containsText" dxfId="460" priority="68" operator="containsText" text="MEDIO">
      <formula>NOT(ISERROR(SEARCH(("MEDIO"),(I18))))</formula>
    </cfRule>
  </conditionalFormatting>
  <conditionalFormatting sqref="I18">
    <cfRule type="containsText" dxfId="459" priority="69" operator="containsText" text="ALTO">
      <formula>NOT(ISERROR(SEARCH(("ALTO"),(I18))))</formula>
    </cfRule>
  </conditionalFormatting>
  <conditionalFormatting sqref="I18">
    <cfRule type="cellIs" dxfId="458" priority="70" operator="between">
      <formula>5</formula>
      <formula>9</formula>
    </cfRule>
  </conditionalFormatting>
  <conditionalFormatting sqref="I18">
    <cfRule type="cellIs" dxfId="457" priority="71" operator="between">
      <formula>3</formula>
      <formula>4</formula>
    </cfRule>
  </conditionalFormatting>
  <conditionalFormatting sqref="I18">
    <cfRule type="cellIs" dxfId="456" priority="72" operator="between">
      <formula>1</formula>
      <formula>2</formula>
    </cfRule>
  </conditionalFormatting>
  <conditionalFormatting sqref="E10">
    <cfRule type="containsText" dxfId="455" priority="25" operator="containsText" text="BAJO">
      <formula>NOT(ISERROR(SEARCH(("BAJO"),(E10))))</formula>
    </cfRule>
  </conditionalFormatting>
  <conditionalFormatting sqref="E10">
    <cfRule type="containsText" dxfId="454" priority="26" operator="containsText" text="MEDIO">
      <formula>NOT(ISERROR(SEARCH(("MEDIO"),(E10))))</formula>
    </cfRule>
  </conditionalFormatting>
  <conditionalFormatting sqref="E10">
    <cfRule type="containsText" dxfId="453" priority="27" operator="containsText" text="ALTO">
      <formula>NOT(ISERROR(SEARCH(("ALTO"),(E10))))</formula>
    </cfRule>
  </conditionalFormatting>
  <conditionalFormatting sqref="E10">
    <cfRule type="cellIs" dxfId="452" priority="28" operator="between">
      <formula>5</formula>
      <formula>9</formula>
    </cfRule>
  </conditionalFormatting>
  <conditionalFormatting sqref="E10">
    <cfRule type="cellIs" dxfId="451" priority="29" operator="between">
      <formula>3</formula>
      <formula>4</formula>
    </cfRule>
  </conditionalFormatting>
  <conditionalFormatting sqref="E10">
    <cfRule type="cellIs" dxfId="450" priority="30" operator="between">
      <formula>1</formula>
      <formula>2</formula>
    </cfRule>
  </conditionalFormatting>
  <conditionalFormatting sqref="I10">
    <cfRule type="containsText" dxfId="449" priority="31" operator="containsText" text="BAJO">
      <formula>NOT(ISERROR(SEARCH(("BAJO"),(I10))))</formula>
    </cfRule>
  </conditionalFormatting>
  <conditionalFormatting sqref="I10">
    <cfRule type="containsText" dxfId="448" priority="32" operator="containsText" text="MEDIO">
      <formula>NOT(ISERROR(SEARCH(("MEDIO"),(I10))))</formula>
    </cfRule>
  </conditionalFormatting>
  <conditionalFormatting sqref="I10">
    <cfRule type="containsText" dxfId="447" priority="33" operator="containsText" text="ALTO">
      <formula>NOT(ISERROR(SEARCH(("ALTO"),(I10))))</formula>
    </cfRule>
  </conditionalFormatting>
  <conditionalFormatting sqref="I10">
    <cfRule type="cellIs" dxfId="446" priority="34" operator="between">
      <formula>5</formula>
      <formula>9</formula>
    </cfRule>
  </conditionalFormatting>
  <conditionalFormatting sqref="I10">
    <cfRule type="cellIs" dxfId="445" priority="35" operator="between">
      <formula>3</formula>
      <formula>4</formula>
    </cfRule>
  </conditionalFormatting>
  <conditionalFormatting sqref="I10">
    <cfRule type="cellIs" dxfId="444" priority="36" operator="between">
      <formula>1</formula>
      <formula>2</formula>
    </cfRule>
  </conditionalFormatting>
  <conditionalFormatting sqref="E11">
    <cfRule type="containsText" dxfId="443" priority="13" operator="containsText" text="BAJO">
      <formula>NOT(ISERROR(SEARCH(("BAJO"),(E11))))</formula>
    </cfRule>
  </conditionalFormatting>
  <conditionalFormatting sqref="E11">
    <cfRule type="containsText" dxfId="442" priority="14" operator="containsText" text="MEDIO">
      <formula>NOT(ISERROR(SEARCH(("MEDIO"),(E11))))</formula>
    </cfRule>
  </conditionalFormatting>
  <conditionalFormatting sqref="E11">
    <cfRule type="containsText" dxfId="441" priority="15" operator="containsText" text="ALTO">
      <formula>NOT(ISERROR(SEARCH(("ALTO"),(E11))))</formula>
    </cfRule>
  </conditionalFormatting>
  <conditionalFormatting sqref="E11">
    <cfRule type="cellIs" dxfId="440" priority="16" operator="between">
      <formula>5</formula>
      <formula>9</formula>
    </cfRule>
  </conditionalFormatting>
  <conditionalFormatting sqref="E11">
    <cfRule type="cellIs" dxfId="439" priority="17" operator="between">
      <formula>3</formula>
      <formula>4</formula>
    </cfRule>
  </conditionalFormatting>
  <conditionalFormatting sqref="E11">
    <cfRule type="cellIs" dxfId="438" priority="18" operator="between">
      <formula>1</formula>
      <formula>2</formula>
    </cfRule>
  </conditionalFormatting>
  <conditionalFormatting sqref="I11">
    <cfRule type="containsText" dxfId="437" priority="19" operator="containsText" text="BAJO">
      <formula>NOT(ISERROR(SEARCH(("BAJO"),(I11))))</formula>
    </cfRule>
  </conditionalFormatting>
  <conditionalFormatting sqref="I11">
    <cfRule type="containsText" dxfId="436" priority="20" operator="containsText" text="MEDIO">
      <formula>NOT(ISERROR(SEARCH(("MEDIO"),(I11))))</formula>
    </cfRule>
  </conditionalFormatting>
  <conditionalFormatting sqref="I11">
    <cfRule type="containsText" dxfId="435" priority="21" operator="containsText" text="ALTO">
      <formula>NOT(ISERROR(SEARCH(("ALTO"),(I11))))</formula>
    </cfRule>
  </conditionalFormatting>
  <conditionalFormatting sqref="I11">
    <cfRule type="cellIs" dxfId="434" priority="22" operator="between">
      <formula>5</formula>
      <formula>9</formula>
    </cfRule>
  </conditionalFormatting>
  <conditionalFormatting sqref="I11">
    <cfRule type="cellIs" dxfId="433" priority="23" operator="between">
      <formula>3</formula>
      <formula>4</formula>
    </cfRule>
  </conditionalFormatting>
  <conditionalFormatting sqref="I11">
    <cfRule type="cellIs" dxfId="432" priority="24" operator="between">
      <formula>1</formula>
      <formula>2</formula>
    </cfRule>
  </conditionalFormatting>
  <conditionalFormatting sqref="E12">
    <cfRule type="containsText" dxfId="431" priority="37" operator="containsText" text="BAJO">
      <formula>NOT(ISERROR(SEARCH(("BAJO"),(E12))))</formula>
    </cfRule>
  </conditionalFormatting>
  <conditionalFormatting sqref="E12">
    <cfRule type="containsText" dxfId="430" priority="38" operator="containsText" text="MEDIO">
      <formula>NOT(ISERROR(SEARCH(("MEDIO"),(E12))))</formula>
    </cfRule>
  </conditionalFormatting>
  <conditionalFormatting sqref="E12">
    <cfRule type="containsText" dxfId="429" priority="39" operator="containsText" text="ALTO">
      <formula>NOT(ISERROR(SEARCH(("ALTO"),(E12))))</formula>
    </cfRule>
  </conditionalFormatting>
  <conditionalFormatting sqref="E12">
    <cfRule type="cellIs" dxfId="428" priority="40" operator="between">
      <formula>5</formula>
      <formula>9</formula>
    </cfRule>
  </conditionalFormatting>
  <conditionalFormatting sqref="E12">
    <cfRule type="cellIs" dxfId="427" priority="41" operator="between">
      <formula>3</formula>
      <formula>4</formula>
    </cfRule>
  </conditionalFormatting>
  <conditionalFormatting sqref="E12">
    <cfRule type="cellIs" dxfId="426" priority="42" operator="between">
      <formula>1</formula>
      <formula>2</formula>
    </cfRule>
  </conditionalFormatting>
  <conditionalFormatting sqref="I12">
    <cfRule type="containsText" dxfId="425" priority="43" operator="containsText" text="BAJO">
      <formula>NOT(ISERROR(SEARCH(("BAJO"),(I12))))</formula>
    </cfRule>
  </conditionalFormatting>
  <conditionalFormatting sqref="I12">
    <cfRule type="containsText" dxfId="424" priority="44" operator="containsText" text="MEDIO">
      <formula>NOT(ISERROR(SEARCH(("MEDIO"),(I12))))</formula>
    </cfRule>
  </conditionalFormatting>
  <conditionalFormatting sqref="I12">
    <cfRule type="containsText" dxfId="423" priority="45" operator="containsText" text="ALTO">
      <formula>NOT(ISERROR(SEARCH(("ALTO"),(I12))))</formula>
    </cfRule>
  </conditionalFormatting>
  <conditionalFormatting sqref="I12">
    <cfRule type="cellIs" dxfId="422" priority="46" operator="between">
      <formula>5</formula>
      <formula>9</formula>
    </cfRule>
  </conditionalFormatting>
  <conditionalFormatting sqref="I12">
    <cfRule type="cellIs" dxfId="421" priority="47" operator="between">
      <formula>3</formula>
      <formula>4</formula>
    </cfRule>
  </conditionalFormatting>
  <conditionalFormatting sqref="I12">
    <cfRule type="cellIs" dxfId="420" priority="48" operator="between">
      <formula>1</formula>
      <formula>2</formula>
    </cfRule>
  </conditionalFormatting>
  <printOptions horizontalCentered="1"/>
  <pageMargins left="0.59055118110236227" right="0.59055118110236227" top="0.74803149606299213" bottom="0.74803149606299213" header="0" footer="0"/>
  <pageSetup scale="51" orientation="landscape"/>
  <headerFooter>
    <oddFooter>&amp;CPágina &amp;P de</oddFooter>
  </headerFooter>
  <extLst>
    <ext xmlns:x14="http://schemas.microsoft.com/office/spreadsheetml/2009/9/main" uri="{CCE6A557-97BC-4b89-ADB6-D9C93CAAB3DF}">
      <x14:dataValidations xmlns:xm="http://schemas.microsoft.com/office/excel/2006/main" xWindow="827" yWindow="648" count="2">
        <x14:dataValidation type="list" allowBlank="1" showInputMessage="1" showErrorMessage="1" prompt="Probabilidad - Esta es la medida o descripción de la posibilidad de ocurrencia de un evento" xr:uid="{00000000-0002-0000-0200-000000000000}">
          <x14:formula1>
            <xm:f>'Tabla 2-3-4-5'!$B$10:$B$12</xm:f>
          </x14:formula1>
          <xm:sqref>C15:C19 G15:G19 C43:C47 C22:C26 C29:C33 C50:C54 G29:G33 C36:C40 G36:G40 G50:G54 G22:G26 G43:G47 C57:C61 G57:G61 C64:C68 G64:G68 C71:C75 G71:G75 C78:C82 G78:G82 C85:C89 G85:G89 C99:C103 G99:G103 C92:C96 G92:G96 G10:G12 C10:C12</xm:sqref>
        </x14:dataValidation>
        <x14:dataValidation type="list" allowBlank="1" showInputMessage="1" showErrorMessage="1" prompt="Magnitud del riesgo - Selecciones el nivel de magnitud (impacto) en caso de materializarse el riesgo. " xr:uid="{00000000-0002-0000-0200-000001000000}">
          <x14:formula1>
            <xm:f>'Tabla 2-3-4-5'!$G$4:$G$6</xm:f>
          </x14:formula1>
          <xm:sqref>D15:D19 H15:H19 D43:D47 D22:D26 D29:D33 D50:D54 H29:H33 D36:D40 H36:H40 H50:H54 H22:H26 H43:H47 D57:D61 H57:H61 D64:D68 H64:H68 D71:D75 H71:H75 D78:D82 H78:H82 D85:D89 H85:H89 D99:D103 H99:H103 D92:D96 H92:H96 H10:H12 D10:D12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1000"/>
  <sheetViews>
    <sheetView showGridLines="0" workbookViewId="0">
      <selection activeCell="C12" sqref="A1:C12"/>
    </sheetView>
  </sheetViews>
  <sheetFormatPr baseColWidth="10" defaultColWidth="14.44140625" defaultRowHeight="15" customHeight="1" x14ac:dyDescent="0.3"/>
  <cols>
    <col min="1" max="1" width="28" customWidth="1"/>
    <col min="2" max="2" width="24.5546875" customWidth="1"/>
    <col min="3" max="3" width="5.88671875" customWidth="1"/>
    <col min="4" max="4" width="26.33203125" customWidth="1"/>
    <col min="5" max="5" width="25.6640625" customWidth="1"/>
    <col min="6" max="6" width="5.44140625" customWidth="1"/>
    <col min="7" max="8" width="28" customWidth="1"/>
    <col min="9" max="9" width="6.5546875" customWidth="1"/>
    <col min="10" max="10" width="28" customWidth="1"/>
    <col min="11" max="11" width="32.88671875" customWidth="1"/>
    <col min="12" max="12" width="28" customWidth="1"/>
  </cols>
  <sheetData>
    <row r="1" spans="1:12" ht="46.5" customHeight="1" x14ac:dyDescent="0.3">
      <c r="A1" s="342" t="s">
        <v>250</v>
      </c>
      <c r="B1" s="343"/>
      <c r="D1" s="342" t="s">
        <v>251</v>
      </c>
      <c r="E1" s="343"/>
      <c r="G1" s="342" t="s">
        <v>252</v>
      </c>
      <c r="H1" s="343"/>
      <c r="J1" s="342" t="s">
        <v>253</v>
      </c>
      <c r="K1" s="344"/>
      <c r="L1" s="343"/>
    </row>
    <row r="2" spans="1:12" ht="46.5" customHeight="1" x14ac:dyDescent="0.3">
      <c r="A2" s="342" t="s">
        <v>254</v>
      </c>
      <c r="B2" s="343"/>
      <c r="D2" s="342" t="s">
        <v>255</v>
      </c>
      <c r="E2" s="343"/>
      <c r="G2" s="342" t="s">
        <v>256</v>
      </c>
      <c r="H2" s="343"/>
      <c r="J2" s="342" t="s">
        <v>257</v>
      </c>
      <c r="K2" s="344"/>
      <c r="L2" s="343"/>
    </row>
    <row r="3" spans="1:12" ht="46.5" customHeight="1" x14ac:dyDescent="0.3">
      <c r="A3" s="19" t="s">
        <v>258</v>
      </c>
      <c r="B3" s="49" t="s">
        <v>259</v>
      </c>
      <c r="D3" s="19" t="s">
        <v>259</v>
      </c>
      <c r="E3" s="20" t="s">
        <v>258</v>
      </c>
      <c r="G3" s="16" t="s">
        <v>259</v>
      </c>
      <c r="H3" s="50" t="s">
        <v>258</v>
      </c>
      <c r="J3" s="25" t="s">
        <v>259</v>
      </c>
      <c r="K3" s="49" t="s">
        <v>260</v>
      </c>
      <c r="L3" s="49" t="s">
        <v>261</v>
      </c>
    </row>
    <row r="4" spans="1:12" ht="67.5" customHeight="1" x14ac:dyDescent="0.3">
      <c r="A4" s="51" t="s">
        <v>262</v>
      </c>
      <c r="B4" s="52" t="s">
        <v>31</v>
      </c>
      <c r="D4" s="19">
        <v>3</v>
      </c>
      <c r="E4" s="21" t="s">
        <v>263</v>
      </c>
      <c r="G4" s="19" t="s">
        <v>31</v>
      </c>
      <c r="H4" s="21" t="s">
        <v>264</v>
      </c>
      <c r="J4" s="27">
        <v>3</v>
      </c>
      <c r="K4" s="24" t="s">
        <v>265</v>
      </c>
      <c r="L4" s="24" t="s">
        <v>266</v>
      </c>
    </row>
    <row r="5" spans="1:12" ht="78.75" customHeight="1" thickBot="1" x14ac:dyDescent="0.35">
      <c r="A5" s="51" t="s">
        <v>267</v>
      </c>
      <c r="B5" s="52" t="s">
        <v>31</v>
      </c>
      <c r="D5" s="19">
        <v>2</v>
      </c>
      <c r="E5" s="21" t="s">
        <v>268</v>
      </c>
      <c r="G5" s="27" t="s">
        <v>29</v>
      </c>
      <c r="H5" s="24" t="s">
        <v>269</v>
      </c>
      <c r="J5" s="27">
        <v>2</v>
      </c>
      <c r="K5" s="24" t="s">
        <v>270</v>
      </c>
      <c r="L5" s="24" t="s">
        <v>271</v>
      </c>
    </row>
    <row r="6" spans="1:12" ht="90" customHeight="1" thickBot="1" x14ac:dyDescent="0.35">
      <c r="A6" s="51" t="s">
        <v>272</v>
      </c>
      <c r="B6" s="52" t="s">
        <v>29</v>
      </c>
      <c r="D6" s="19">
        <v>1</v>
      </c>
      <c r="E6" s="21" t="s">
        <v>273</v>
      </c>
      <c r="G6" s="16" t="s">
        <v>30</v>
      </c>
      <c r="H6" s="51" t="s">
        <v>274</v>
      </c>
      <c r="J6" s="117">
        <v>1</v>
      </c>
      <c r="K6" s="118" t="s">
        <v>275</v>
      </c>
      <c r="L6" s="118" t="s">
        <v>276</v>
      </c>
    </row>
    <row r="7" spans="1:12" ht="46.5" customHeight="1" thickBot="1" x14ac:dyDescent="0.35">
      <c r="A7" s="51" t="s">
        <v>277</v>
      </c>
      <c r="B7" s="52" t="s">
        <v>29</v>
      </c>
    </row>
    <row r="8" spans="1:12" ht="46.5" customHeight="1" x14ac:dyDescent="0.3">
      <c r="A8" s="51" t="s">
        <v>278</v>
      </c>
      <c r="B8" s="52" t="s">
        <v>30</v>
      </c>
    </row>
    <row r="9" spans="1:12" ht="46.5" customHeight="1" x14ac:dyDescent="0.3">
      <c r="A9" s="51" t="s">
        <v>279</v>
      </c>
      <c r="B9" s="53" t="s">
        <v>30</v>
      </c>
    </row>
    <row r="10" spans="1:12" ht="46.5" customHeight="1" x14ac:dyDescent="0.3">
      <c r="B10" s="16" t="s">
        <v>31</v>
      </c>
      <c r="C10" s="16">
        <v>3</v>
      </c>
    </row>
    <row r="11" spans="1:12" ht="46.5" customHeight="1" x14ac:dyDescent="0.3">
      <c r="B11" s="16" t="s">
        <v>29</v>
      </c>
      <c r="C11" s="16">
        <v>2</v>
      </c>
    </row>
    <row r="12" spans="1:12" ht="46.5" customHeight="1" x14ac:dyDescent="0.3">
      <c r="B12" s="16" t="s">
        <v>30</v>
      </c>
      <c r="C12" s="16">
        <v>1</v>
      </c>
    </row>
    <row r="13" spans="1:12" ht="46.5" customHeight="1" x14ac:dyDescent="0.3"/>
    <row r="14" spans="1:12" ht="46.5" customHeight="1" x14ac:dyDescent="0.3"/>
    <row r="15" spans="1:12" ht="46.5" customHeight="1" x14ac:dyDescent="0.3"/>
    <row r="16" spans="1:12" ht="46.5" customHeight="1" x14ac:dyDescent="0.3"/>
    <row r="17" ht="46.5" customHeight="1" x14ac:dyDescent="0.3"/>
    <row r="18" ht="46.5" customHeight="1" x14ac:dyDescent="0.3"/>
    <row r="19" ht="46.5" customHeight="1" x14ac:dyDescent="0.3"/>
    <row r="20" ht="46.5" customHeight="1" x14ac:dyDescent="0.3"/>
    <row r="21" ht="46.5" customHeight="1" x14ac:dyDescent="0.3"/>
    <row r="22" ht="46.5" customHeight="1" x14ac:dyDescent="0.3"/>
    <row r="23" ht="46.5" customHeight="1" x14ac:dyDescent="0.3"/>
    <row r="24" ht="46.5" customHeight="1" x14ac:dyDescent="0.3"/>
    <row r="25" ht="46.5" customHeight="1" x14ac:dyDescent="0.3"/>
    <row r="26" ht="46.5" customHeight="1" x14ac:dyDescent="0.3"/>
    <row r="27" ht="46.5" customHeight="1" x14ac:dyDescent="0.3"/>
    <row r="28" ht="46.5" customHeight="1" x14ac:dyDescent="0.3"/>
    <row r="29" ht="46.5" customHeight="1" x14ac:dyDescent="0.3"/>
    <row r="30" ht="46.5" customHeight="1" x14ac:dyDescent="0.3"/>
    <row r="31" ht="46.5" customHeight="1" x14ac:dyDescent="0.3"/>
    <row r="32" ht="46.5" customHeight="1" x14ac:dyDescent="0.3"/>
    <row r="33" ht="46.5" customHeight="1" x14ac:dyDescent="0.3"/>
    <row r="34" ht="46.5" customHeight="1" x14ac:dyDescent="0.3"/>
    <row r="35" ht="46.5" customHeight="1" x14ac:dyDescent="0.3"/>
    <row r="36" ht="46.5" customHeight="1" x14ac:dyDescent="0.3"/>
    <row r="37" ht="46.5" customHeight="1" x14ac:dyDescent="0.3"/>
    <row r="38" ht="46.5" customHeight="1" x14ac:dyDescent="0.3"/>
    <row r="39" ht="46.5" customHeight="1" x14ac:dyDescent="0.3"/>
    <row r="40" ht="46.5" customHeight="1" x14ac:dyDescent="0.3"/>
    <row r="41" ht="46.5" customHeight="1" x14ac:dyDescent="0.3"/>
    <row r="42" ht="46.5" customHeight="1" x14ac:dyDescent="0.3"/>
    <row r="43" ht="46.5" customHeight="1" x14ac:dyDescent="0.3"/>
    <row r="44" ht="46.5" customHeight="1" x14ac:dyDescent="0.3"/>
    <row r="45" ht="46.5" customHeight="1" x14ac:dyDescent="0.3"/>
    <row r="46" ht="46.5" customHeight="1" x14ac:dyDescent="0.3"/>
    <row r="47" ht="46.5" customHeight="1" x14ac:dyDescent="0.3"/>
    <row r="48" ht="46.5" customHeight="1" x14ac:dyDescent="0.3"/>
    <row r="49" ht="46.5" customHeight="1" x14ac:dyDescent="0.3"/>
    <row r="50" ht="46.5" customHeight="1" x14ac:dyDescent="0.3"/>
    <row r="51" ht="46.5" customHeight="1" x14ac:dyDescent="0.3"/>
    <row r="52" ht="46.5" customHeight="1" x14ac:dyDescent="0.3"/>
    <row r="53" ht="46.5" customHeight="1" x14ac:dyDescent="0.3"/>
    <row r="54" ht="46.5" customHeight="1" x14ac:dyDescent="0.3"/>
    <row r="55" ht="46.5" customHeight="1" x14ac:dyDescent="0.3"/>
    <row r="56" ht="46.5" customHeight="1" x14ac:dyDescent="0.3"/>
    <row r="57" ht="46.5" customHeight="1" x14ac:dyDescent="0.3"/>
    <row r="58" ht="46.5" customHeight="1" x14ac:dyDescent="0.3"/>
    <row r="59" ht="46.5" customHeight="1" x14ac:dyDescent="0.3"/>
    <row r="60" ht="46.5" customHeight="1" x14ac:dyDescent="0.3"/>
    <row r="61" ht="46.5" customHeight="1" x14ac:dyDescent="0.3"/>
    <row r="62" ht="46.5" customHeight="1" x14ac:dyDescent="0.3"/>
    <row r="63" ht="46.5" customHeight="1" x14ac:dyDescent="0.3"/>
    <row r="64" ht="46.5" customHeight="1" x14ac:dyDescent="0.3"/>
    <row r="65" ht="46.5" customHeight="1" x14ac:dyDescent="0.3"/>
    <row r="66" ht="46.5" customHeight="1" x14ac:dyDescent="0.3"/>
    <row r="67" ht="46.5" customHeight="1" x14ac:dyDescent="0.3"/>
    <row r="68" ht="46.5" customHeight="1" x14ac:dyDescent="0.3"/>
    <row r="69" ht="46.5" customHeight="1" x14ac:dyDescent="0.3"/>
    <row r="70" ht="46.5" customHeight="1" x14ac:dyDescent="0.3"/>
    <row r="71" ht="46.5" customHeight="1" x14ac:dyDescent="0.3"/>
    <row r="72" ht="46.5" customHeight="1" x14ac:dyDescent="0.3"/>
    <row r="73" ht="46.5" customHeight="1" x14ac:dyDescent="0.3"/>
    <row r="74" ht="46.5" customHeight="1" x14ac:dyDescent="0.3"/>
    <row r="75" ht="46.5" customHeight="1" x14ac:dyDescent="0.3"/>
    <row r="76" ht="46.5" customHeight="1" x14ac:dyDescent="0.3"/>
    <row r="77" ht="46.5" customHeight="1" x14ac:dyDescent="0.3"/>
    <row r="78" ht="46.5" customHeight="1" x14ac:dyDescent="0.3"/>
    <row r="79" ht="46.5" customHeight="1" x14ac:dyDescent="0.3"/>
    <row r="80" ht="46.5" customHeight="1" x14ac:dyDescent="0.3"/>
    <row r="81" ht="46.5" customHeight="1" x14ac:dyDescent="0.3"/>
    <row r="82" ht="46.5" customHeight="1" x14ac:dyDescent="0.3"/>
    <row r="83" ht="46.5" customHeight="1" x14ac:dyDescent="0.3"/>
    <row r="84" ht="46.5" customHeight="1" x14ac:dyDescent="0.3"/>
    <row r="85" ht="46.5" customHeight="1" x14ac:dyDescent="0.3"/>
    <row r="86" ht="46.5" customHeight="1" x14ac:dyDescent="0.3"/>
    <row r="87" ht="46.5" customHeight="1" x14ac:dyDescent="0.3"/>
    <row r="88" ht="46.5" customHeight="1" x14ac:dyDescent="0.3"/>
    <row r="89" ht="46.5" customHeight="1" x14ac:dyDescent="0.3"/>
    <row r="90" ht="46.5" customHeight="1" x14ac:dyDescent="0.3"/>
    <row r="91" ht="46.5" customHeight="1" x14ac:dyDescent="0.3"/>
    <row r="92" ht="46.5" customHeight="1" x14ac:dyDescent="0.3"/>
    <row r="93" ht="46.5" customHeight="1" x14ac:dyDescent="0.3"/>
    <row r="94" ht="46.5" customHeight="1" x14ac:dyDescent="0.3"/>
    <row r="95" ht="46.5" customHeight="1" x14ac:dyDescent="0.3"/>
    <row r="96" ht="46.5" customHeight="1" x14ac:dyDescent="0.3"/>
    <row r="97" ht="46.5" customHeight="1" x14ac:dyDescent="0.3"/>
    <row r="98" ht="46.5" customHeight="1" x14ac:dyDescent="0.3"/>
    <row r="99" ht="46.5" customHeight="1" x14ac:dyDescent="0.3"/>
    <row r="100" ht="46.5" customHeight="1" x14ac:dyDescent="0.3"/>
    <row r="101" ht="46.5" customHeight="1" x14ac:dyDescent="0.3"/>
    <row r="102" ht="46.5" customHeight="1" x14ac:dyDescent="0.3"/>
    <row r="103" ht="46.5" customHeight="1" x14ac:dyDescent="0.3"/>
    <row r="104" ht="46.5" customHeight="1" x14ac:dyDescent="0.3"/>
    <row r="105" ht="46.5" customHeight="1" x14ac:dyDescent="0.3"/>
    <row r="106" ht="46.5" customHeight="1" x14ac:dyDescent="0.3"/>
    <row r="107" ht="46.5" customHeight="1" x14ac:dyDescent="0.3"/>
    <row r="108" ht="46.5" customHeight="1" x14ac:dyDescent="0.3"/>
    <row r="109" ht="46.5" customHeight="1" x14ac:dyDescent="0.3"/>
    <row r="110" ht="46.5" customHeight="1" x14ac:dyDescent="0.3"/>
    <row r="111" ht="46.5" customHeight="1" x14ac:dyDescent="0.3"/>
    <row r="112" ht="46.5" customHeight="1" x14ac:dyDescent="0.3"/>
    <row r="113" ht="46.5" customHeight="1" x14ac:dyDescent="0.3"/>
    <row r="114" ht="46.5" customHeight="1" x14ac:dyDescent="0.3"/>
    <row r="115" ht="46.5" customHeight="1" x14ac:dyDescent="0.3"/>
    <row r="116" ht="46.5" customHeight="1" x14ac:dyDescent="0.3"/>
    <row r="117" ht="46.5" customHeight="1" x14ac:dyDescent="0.3"/>
    <row r="118" ht="46.5" customHeight="1" x14ac:dyDescent="0.3"/>
    <row r="119" ht="46.5" customHeight="1" x14ac:dyDescent="0.3"/>
    <row r="120" ht="46.5" customHeight="1" x14ac:dyDescent="0.3"/>
    <row r="121" ht="46.5" customHeight="1" x14ac:dyDescent="0.3"/>
    <row r="122" ht="46.5" customHeight="1" x14ac:dyDescent="0.3"/>
    <row r="123" ht="46.5" customHeight="1" x14ac:dyDescent="0.3"/>
    <row r="124" ht="46.5" customHeight="1" x14ac:dyDescent="0.3"/>
    <row r="125" ht="46.5" customHeight="1" x14ac:dyDescent="0.3"/>
    <row r="126" ht="46.5" customHeight="1" x14ac:dyDescent="0.3"/>
    <row r="127" ht="46.5" customHeight="1" x14ac:dyDescent="0.3"/>
    <row r="128" ht="46.5" customHeight="1" x14ac:dyDescent="0.3"/>
    <row r="129" ht="46.5" customHeight="1" x14ac:dyDescent="0.3"/>
    <row r="130" ht="46.5" customHeight="1" x14ac:dyDescent="0.3"/>
    <row r="131" ht="46.5" customHeight="1" x14ac:dyDescent="0.3"/>
    <row r="132" ht="46.5" customHeight="1" x14ac:dyDescent="0.3"/>
    <row r="133" ht="46.5" customHeight="1" x14ac:dyDescent="0.3"/>
    <row r="134" ht="46.5" customHeight="1" x14ac:dyDescent="0.3"/>
    <row r="135" ht="46.5" customHeight="1" x14ac:dyDescent="0.3"/>
    <row r="136" ht="46.5" customHeight="1" x14ac:dyDescent="0.3"/>
    <row r="137" ht="46.5" customHeight="1" x14ac:dyDescent="0.3"/>
    <row r="138" ht="46.5" customHeight="1" x14ac:dyDescent="0.3"/>
    <row r="139" ht="46.5" customHeight="1" x14ac:dyDescent="0.3"/>
    <row r="140" ht="46.5" customHeight="1" x14ac:dyDescent="0.3"/>
    <row r="141" ht="46.5" customHeight="1" x14ac:dyDescent="0.3"/>
    <row r="142" ht="46.5" customHeight="1" x14ac:dyDescent="0.3"/>
    <row r="143" ht="46.5" customHeight="1" x14ac:dyDescent="0.3"/>
    <row r="144" ht="46.5" customHeight="1" x14ac:dyDescent="0.3"/>
    <row r="145" ht="46.5" customHeight="1" x14ac:dyDescent="0.3"/>
    <row r="146" ht="46.5" customHeight="1" x14ac:dyDescent="0.3"/>
    <row r="147" ht="46.5" customHeight="1" x14ac:dyDescent="0.3"/>
    <row r="148" ht="46.5" customHeight="1" x14ac:dyDescent="0.3"/>
    <row r="149" ht="46.5" customHeight="1" x14ac:dyDescent="0.3"/>
    <row r="150" ht="46.5" customHeight="1" x14ac:dyDescent="0.3"/>
    <row r="151" ht="46.5" customHeight="1" x14ac:dyDescent="0.3"/>
    <row r="152" ht="46.5" customHeight="1" x14ac:dyDescent="0.3"/>
    <row r="153" ht="46.5" customHeight="1" x14ac:dyDescent="0.3"/>
    <row r="154" ht="46.5" customHeight="1" x14ac:dyDescent="0.3"/>
    <row r="155" ht="46.5" customHeight="1" x14ac:dyDescent="0.3"/>
    <row r="156" ht="46.5" customHeight="1" x14ac:dyDescent="0.3"/>
    <row r="157" ht="46.5" customHeight="1" x14ac:dyDescent="0.3"/>
    <row r="158" ht="46.5" customHeight="1" x14ac:dyDescent="0.3"/>
    <row r="159" ht="46.5" customHeight="1" x14ac:dyDescent="0.3"/>
    <row r="160" ht="46.5" customHeight="1" x14ac:dyDescent="0.3"/>
    <row r="161" ht="46.5" customHeight="1" x14ac:dyDescent="0.3"/>
    <row r="162" ht="46.5" customHeight="1" x14ac:dyDescent="0.3"/>
    <row r="163" ht="46.5" customHeight="1" x14ac:dyDescent="0.3"/>
    <row r="164" ht="46.5" customHeight="1" x14ac:dyDescent="0.3"/>
    <row r="165" ht="46.5" customHeight="1" x14ac:dyDescent="0.3"/>
    <row r="166" ht="46.5" customHeight="1" x14ac:dyDescent="0.3"/>
    <row r="167" ht="46.5" customHeight="1" x14ac:dyDescent="0.3"/>
    <row r="168" ht="46.5" customHeight="1" x14ac:dyDescent="0.3"/>
    <row r="169" ht="46.5" customHeight="1" x14ac:dyDescent="0.3"/>
    <row r="170" ht="46.5" customHeight="1" x14ac:dyDescent="0.3"/>
    <row r="171" ht="46.5" customHeight="1" x14ac:dyDescent="0.3"/>
    <row r="172" ht="46.5" customHeight="1" x14ac:dyDescent="0.3"/>
    <row r="173" ht="46.5" customHeight="1" x14ac:dyDescent="0.3"/>
    <row r="174" ht="46.5" customHeight="1" x14ac:dyDescent="0.3"/>
    <row r="175" ht="46.5" customHeight="1" x14ac:dyDescent="0.3"/>
    <row r="176" ht="46.5" customHeight="1" x14ac:dyDescent="0.3"/>
    <row r="177" ht="46.5" customHeight="1" x14ac:dyDescent="0.3"/>
    <row r="178" ht="46.5" customHeight="1" x14ac:dyDescent="0.3"/>
    <row r="179" ht="46.5" customHeight="1" x14ac:dyDescent="0.3"/>
    <row r="180" ht="46.5" customHeight="1" x14ac:dyDescent="0.3"/>
    <row r="181" ht="46.5" customHeight="1" x14ac:dyDescent="0.3"/>
    <row r="182" ht="46.5" customHeight="1" x14ac:dyDescent="0.3"/>
    <row r="183" ht="46.5" customHeight="1" x14ac:dyDescent="0.3"/>
    <row r="184" ht="46.5" customHeight="1" x14ac:dyDescent="0.3"/>
    <row r="185" ht="46.5" customHeight="1" x14ac:dyDescent="0.3"/>
    <row r="186" ht="46.5" customHeight="1" x14ac:dyDescent="0.3"/>
    <row r="187" ht="46.5" customHeight="1" x14ac:dyDescent="0.3"/>
    <row r="188" ht="46.5" customHeight="1" x14ac:dyDescent="0.3"/>
    <row r="189" ht="46.5" customHeight="1" x14ac:dyDescent="0.3"/>
    <row r="190" ht="46.5" customHeight="1" x14ac:dyDescent="0.3"/>
    <row r="191" ht="46.5" customHeight="1" x14ac:dyDescent="0.3"/>
    <row r="192" ht="46.5" customHeight="1" x14ac:dyDescent="0.3"/>
    <row r="193" ht="46.5" customHeight="1" x14ac:dyDescent="0.3"/>
    <row r="194" ht="46.5" customHeight="1" x14ac:dyDescent="0.3"/>
    <row r="195" ht="46.5" customHeight="1" x14ac:dyDescent="0.3"/>
    <row r="196" ht="46.5" customHeight="1" x14ac:dyDescent="0.3"/>
    <row r="197" ht="46.5" customHeight="1" x14ac:dyDescent="0.3"/>
    <row r="198" ht="46.5" customHeight="1" x14ac:dyDescent="0.3"/>
    <row r="199" ht="46.5" customHeight="1" x14ac:dyDescent="0.3"/>
    <row r="200" ht="46.5" customHeight="1" x14ac:dyDescent="0.3"/>
    <row r="201" ht="46.5" customHeight="1" x14ac:dyDescent="0.3"/>
    <row r="202" ht="46.5" customHeight="1" x14ac:dyDescent="0.3"/>
    <row r="203" ht="46.5" customHeight="1" x14ac:dyDescent="0.3"/>
    <row r="204" ht="46.5" customHeight="1" x14ac:dyDescent="0.3"/>
    <row r="205" ht="46.5" customHeight="1" x14ac:dyDescent="0.3"/>
    <row r="206" ht="46.5" customHeight="1" x14ac:dyDescent="0.3"/>
    <row r="207" ht="46.5" customHeight="1" x14ac:dyDescent="0.3"/>
    <row r="208" ht="46.5" customHeight="1" x14ac:dyDescent="0.3"/>
    <row r="209" ht="46.5" customHeight="1" x14ac:dyDescent="0.3"/>
    <row r="210" ht="46.5" customHeight="1" x14ac:dyDescent="0.3"/>
    <row r="211" ht="46.5" customHeight="1" x14ac:dyDescent="0.3"/>
    <row r="212" ht="46.5" customHeight="1" x14ac:dyDescent="0.3"/>
    <row r="213" ht="46.5" customHeight="1" x14ac:dyDescent="0.3"/>
    <row r="214" ht="46.5" customHeight="1" x14ac:dyDescent="0.3"/>
    <row r="215" ht="46.5" customHeight="1" x14ac:dyDescent="0.3"/>
    <row r="216" ht="46.5" customHeight="1" x14ac:dyDescent="0.3"/>
    <row r="217" ht="46.5" customHeight="1" x14ac:dyDescent="0.3"/>
    <row r="218" ht="46.5" customHeight="1" x14ac:dyDescent="0.3"/>
    <row r="219" ht="46.5" customHeight="1" x14ac:dyDescent="0.3"/>
    <row r="220" ht="46.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1:B1"/>
    <mergeCell ref="D1:E1"/>
    <mergeCell ref="G1:H1"/>
    <mergeCell ref="J1:L1"/>
    <mergeCell ref="A2:B2"/>
    <mergeCell ref="D2:E2"/>
    <mergeCell ref="G2:H2"/>
    <mergeCell ref="J2:L2"/>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D1042"/>
  <sheetViews>
    <sheetView showGridLines="0" zoomScale="90" zoomScaleNormal="90" workbookViewId="0">
      <pane ySplit="7" topLeftCell="A8" activePane="bottomLeft" state="frozen"/>
      <selection pane="bottomLeft" activeCell="E10" sqref="E10"/>
    </sheetView>
  </sheetViews>
  <sheetFormatPr baseColWidth="10" defaultColWidth="14.44140625" defaultRowHeight="15" customHeight="1" x14ac:dyDescent="0.3"/>
  <cols>
    <col min="1" max="1" width="20.5546875" customWidth="1"/>
    <col min="2" max="2" width="26.33203125" customWidth="1"/>
    <col min="3" max="3" width="12.44140625" customWidth="1"/>
    <col min="4" max="4" width="22.33203125" customWidth="1"/>
    <col min="5" max="6" width="15.88671875" customWidth="1"/>
    <col min="7" max="7" width="13.5546875" customWidth="1"/>
    <col min="8" max="8" width="14" customWidth="1"/>
    <col min="9" max="9" width="15.44140625" customWidth="1"/>
    <col min="10" max="10" width="19.33203125" customWidth="1"/>
    <col min="11" max="30" width="11.44140625" customWidth="1"/>
  </cols>
  <sheetData>
    <row r="1" spans="1:30" ht="14.4" x14ac:dyDescent="0.3">
      <c r="A1" s="351" t="str">
        <f>+'Matriz Nº1'!A1:H1</f>
        <v>MINISTERIO DE GOBERNACIÓN Y POLICÍA</v>
      </c>
      <c r="B1" s="333"/>
      <c r="C1" s="333"/>
      <c r="D1" s="333"/>
      <c r="E1" s="333"/>
      <c r="F1" s="333"/>
      <c r="G1" s="333"/>
      <c r="H1" s="333"/>
      <c r="I1" s="333"/>
      <c r="J1" s="334"/>
      <c r="K1" s="3"/>
      <c r="L1" s="3"/>
      <c r="M1" s="3"/>
      <c r="N1" s="3"/>
      <c r="O1" s="3"/>
      <c r="P1" s="3"/>
      <c r="Q1" s="3"/>
      <c r="R1" s="3"/>
      <c r="S1" s="3"/>
      <c r="T1" s="3"/>
      <c r="U1" s="3"/>
      <c r="V1" s="3"/>
      <c r="W1" s="3"/>
      <c r="X1" s="3"/>
      <c r="Y1" s="3"/>
      <c r="Z1" s="3"/>
      <c r="AA1" s="3"/>
      <c r="AB1" s="3"/>
      <c r="AC1" s="3"/>
      <c r="AD1" s="3"/>
    </row>
    <row r="2" spans="1:30" ht="14.4" x14ac:dyDescent="0.3">
      <c r="A2" s="352" t="str">
        <f>+'Matriz Nº1'!A2:H2</f>
        <v>SISTEMA ESPECÍFICO DE VALORACIÓN DE RIESGO INSTITUCIONAL</v>
      </c>
      <c r="B2" s="336"/>
      <c r="C2" s="336"/>
      <c r="D2" s="336"/>
      <c r="E2" s="336"/>
      <c r="F2" s="336"/>
      <c r="G2" s="336"/>
      <c r="H2" s="336"/>
      <c r="I2" s="336"/>
      <c r="J2" s="337"/>
      <c r="K2" s="3"/>
      <c r="L2" s="3"/>
      <c r="M2" s="3"/>
      <c r="N2" s="3"/>
      <c r="O2" s="3"/>
      <c r="P2" s="3"/>
      <c r="Q2" s="3"/>
      <c r="R2" s="3"/>
      <c r="S2" s="3"/>
      <c r="T2" s="3"/>
      <c r="U2" s="3"/>
      <c r="V2" s="3"/>
      <c r="W2" s="3"/>
      <c r="X2" s="3"/>
      <c r="Y2" s="3"/>
      <c r="Z2" s="3"/>
      <c r="AA2" s="3"/>
      <c r="AB2" s="3"/>
      <c r="AC2" s="3"/>
      <c r="AD2" s="3"/>
    </row>
    <row r="3" spans="1:30" ht="14.4" x14ac:dyDescent="0.3">
      <c r="A3" s="352" t="str">
        <f>+'Matriz Nº1'!A3:H3</f>
        <v>IMPRENTA NACIONAL</v>
      </c>
      <c r="B3" s="336"/>
      <c r="C3" s="336"/>
      <c r="D3" s="336"/>
      <c r="E3" s="336"/>
      <c r="F3" s="336"/>
      <c r="G3" s="336"/>
      <c r="H3" s="336"/>
      <c r="I3" s="336"/>
      <c r="J3" s="337"/>
      <c r="K3" s="3"/>
      <c r="L3" s="3"/>
      <c r="M3" s="3"/>
      <c r="N3" s="3"/>
      <c r="O3" s="3"/>
      <c r="P3" s="3"/>
      <c r="Q3" s="3"/>
      <c r="R3" s="3"/>
      <c r="S3" s="3"/>
      <c r="T3" s="3"/>
      <c r="U3" s="3"/>
      <c r="V3" s="3"/>
      <c r="W3" s="3"/>
      <c r="X3" s="3"/>
      <c r="Y3" s="3"/>
      <c r="Z3" s="3"/>
      <c r="AA3" s="3"/>
      <c r="AB3" s="3"/>
      <c r="AC3" s="3"/>
      <c r="AD3" s="3"/>
    </row>
    <row r="4" spans="1:30" ht="15.75" customHeight="1" x14ac:dyDescent="0.3">
      <c r="A4" s="353" t="s">
        <v>32</v>
      </c>
      <c r="B4" s="336"/>
      <c r="C4" s="336"/>
      <c r="D4" s="336"/>
      <c r="E4" s="336"/>
      <c r="F4" s="336"/>
      <c r="G4" s="336"/>
      <c r="H4" s="336"/>
      <c r="I4" s="336"/>
      <c r="J4" s="337"/>
      <c r="K4" s="3"/>
      <c r="L4" s="3"/>
      <c r="M4" s="3"/>
      <c r="N4" s="3"/>
      <c r="O4" s="3"/>
      <c r="P4" s="3"/>
      <c r="Q4" s="3"/>
      <c r="R4" s="3"/>
      <c r="S4" s="3"/>
      <c r="T4" s="3"/>
      <c r="U4" s="3"/>
      <c r="V4" s="3"/>
      <c r="W4" s="3"/>
      <c r="X4" s="3"/>
      <c r="Y4" s="3"/>
      <c r="Z4" s="3"/>
      <c r="AA4" s="3"/>
      <c r="AB4" s="3"/>
      <c r="AC4" s="3"/>
      <c r="AD4" s="3"/>
    </row>
    <row r="5" spans="1:30" ht="15.75" customHeight="1" x14ac:dyDescent="0.3">
      <c r="A5" s="354" t="s">
        <v>33</v>
      </c>
      <c r="B5" s="339"/>
      <c r="C5" s="339"/>
      <c r="D5" s="339"/>
      <c r="E5" s="339"/>
      <c r="F5" s="339"/>
      <c r="G5" s="339"/>
      <c r="H5" s="339"/>
      <c r="I5" s="339"/>
      <c r="J5" s="340"/>
      <c r="K5" s="3"/>
      <c r="L5" s="3"/>
      <c r="M5" s="3"/>
      <c r="N5" s="3"/>
      <c r="O5" s="3"/>
      <c r="P5" s="3"/>
      <c r="Q5" s="3"/>
      <c r="R5" s="3"/>
      <c r="S5" s="3"/>
      <c r="T5" s="3"/>
      <c r="U5" s="3"/>
      <c r="V5" s="3"/>
      <c r="W5" s="3"/>
      <c r="X5" s="3"/>
      <c r="Y5" s="3"/>
      <c r="Z5" s="3"/>
      <c r="AA5" s="3"/>
      <c r="AB5" s="3"/>
      <c r="AC5" s="3"/>
      <c r="AD5" s="3"/>
    </row>
    <row r="6" spans="1:30" ht="46.5" customHeight="1" x14ac:dyDescent="0.3">
      <c r="A6" s="323" t="s">
        <v>22</v>
      </c>
      <c r="B6" s="323" t="s">
        <v>34</v>
      </c>
      <c r="C6" s="341" t="s">
        <v>35</v>
      </c>
      <c r="D6" s="340"/>
      <c r="E6" s="323" t="s">
        <v>36</v>
      </c>
      <c r="F6" s="323" t="s">
        <v>37</v>
      </c>
      <c r="G6" s="341" t="s">
        <v>38</v>
      </c>
      <c r="H6" s="340"/>
      <c r="I6" s="323" t="s">
        <v>39</v>
      </c>
      <c r="J6" s="323" t="s">
        <v>40</v>
      </c>
      <c r="K6" s="13"/>
      <c r="L6" s="13"/>
      <c r="M6" s="13"/>
      <c r="N6" s="13"/>
      <c r="O6" s="13"/>
      <c r="P6" s="13"/>
      <c r="Q6" s="13"/>
      <c r="R6" s="13"/>
      <c r="S6" s="13"/>
      <c r="T6" s="13"/>
      <c r="U6" s="13"/>
      <c r="V6" s="13"/>
      <c r="W6" s="13"/>
      <c r="X6" s="13"/>
      <c r="Y6" s="13"/>
      <c r="Z6" s="13"/>
      <c r="AA6" s="13"/>
      <c r="AB6" s="13"/>
      <c r="AC6" s="13"/>
      <c r="AD6" s="13"/>
    </row>
    <row r="7" spans="1:30" ht="57.75" customHeight="1" thickBot="1" x14ac:dyDescent="0.35">
      <c r="A7" s="350"/>
      <c r="B7" s="350"/>
      <c r="C7" s="4" t="s">
        <v>41</v>
      </c>
      <c r="D7" s="4" t="s">
        <v>42</v>
      </c>
      <c r="E7" s="350"/>
      <c r="F7" s="350"/>
      <c r="G7" s="4" t="s">
        <v>43</v>
      </c>
      <c r="H7" s="4" t="s">
        <v>44</v>
      </c>
      <c r="I7" s="350"/>
      <c r="J7" s="350"/>
      <c r="K7" s="12"/>
      <c r="L7" s="12"/>
      <c r="M7" s="12"/>
      <c r="N7" s="12"/>
      <c r="O7" s="12"/>
      <c r="P7" s="12"/>
      <c r="Q7" s="12"/>
      <c r="R7" s="12"/>
      <c r="S7" s="12"/>
      <c r="T7" s="12"/>
      <c r="U7" s="12"/>
      <c r="V7" s="12"/>
      <c r="W7" s="12"/>
      <c r="X7" s="12"/>
      <c r="Y7" s="12"/>
      <c r="Z7" s="12"/>
      <c r="AA7" s="12"/>
      <c r="AB7" s="12"/>
      <c r="AC7" s="12"/>
      <c r="AD7" s="12"/>
    </row>
    <row r="8" spans="1:30" ht="18" customHeight="1" thickBot="1" x14ac:dyDescent="0.35">
      <c r="A8" s="110" t="str">
        <f>'Matriz Nº1'!A8</f>
        <v xml:space="preserve">Objetivo Estratégico : </v>
      </c>
      <c r="B8" s="326" t="str">
        <f>+'Matriz Nº1'!B8:H8</f>
        <v>Modernizar la Imprenta Nacional, en un plazo de 5 años; de tal manera que permita la mejora de los niveles de producción con prácticas amigables con el ambiente.</v>
      </c>
      <c r="C8" s="327"/>
      <c r="D8" s="327"/>
      <c r="E8" s="327"/>
      <c r="F8" s="327"/>
      <c r="G8" s="327"/>
      <c r="H8" s="327"/>
      <c r="I8" s="327"/>
      <c r="J8" s="327"/>
      <c r="K8" s="3"/>
      <c r="L8" s="3"/>
      <c r="M8" s="3"/>
      <c r="N8" s="3"/>
      <c r="O8" s="3"/>
      <c r="P8" s="3"/>
      <c r="Q8" s="3"/>
      <c r="R8" s="3"/>
      <c r="S8" s="3"/>
      <c r="T8" s="3"/>
      <c r="U8" s="3"/>
      <c r="V8" s="3"/>
      <c r="W8" s="3"/>
      <c r="X8" s="3"/>
      <c r="Y8" s="3"/>
      <c r="Z8" s="3"/>
      <c r="AA8" s="3"/>
      <c r="AB8" s="3"/>
      <c r="AC8" s="3"/>
      <c r="AD8" s="3"/>
    </row>
    <row r="9" spans="1:30" ht="34.5" customHeight="1" x14ac:dyDescent="0.3">
      <c r="A9" s="14" t="str">
        <f>'Matriz Nº1'!A9</f>
        <v>Objetivo táctico</v>
      </c>
      <c r="B9" s="346" t="str">
        <f>+'Matriz Nº1'!B9:H9</f>
        <v xml:space="preserve">1. Elaborar impresos comerciales conforme a las especificaciones técnicas y de tiempo requeridas por el cliente para el cumplimiento de los compromisos adquiridos. </v>
      </c>
      <c r="C9" s="347"/>
      <c r="D9" s="347"/>
      <c r="E9" s="347"/>
      <c r="F9" s="348"/>
      <c r="G9" s="348"/>
      <c r="H9" s="348"/>
      <c r="I9" s="348"/>
      <c r="J9" s="349"/>
      <c r="K9" s="3"/>
      <c r="L9" s="3"/>
      <c r="M9" s="3"/>
      <c r="N9" s="3"/>
      <c r="O9" s="3"/>
      <c r="P9" s="3"/>
      <c r="Q9" s="3"/>
      <c r="R9" s="3"/>
      <c r="S9" s="3"/>
      <c r="T9" s="3"/>
      <c r="U9" s="3"/>
      <c r="V9" s="3"/>
      <c r="W9" s="3"/>
      <c r="X9" s="3"/>
      <c r="Y9" s="3"/>
      <c r="Z9" s="3"/>
      <c r="AA9" s="3"/>
      <c r="AB9" s="3"/>
      <c r="AC9" s="3"/>
      <c r="AD9" s="3"/>
    </row>
    <row r="10" spans="1:30" s="152" customFormat="1" ht="36.75" customHeight="1" x14ac:dyDescent="0.3">
      <c r="A10" s="6">
        <f>'Matriz Nº2'!A10</f>
        <v>1.1000000000000001</v>
      </c>
      <c r="B10" s="15" t="str">
        <f>IF(A10&lt;1,'Matriz Nº1'!F8,'Matriz Nº2'!B10)</f>
        <v xml:space="preserve">R009 Políticos </v>
      </c>
      <c r="C10" s="15" t="str">
        <f>IF(A10&lt;1,'Matriz Nº1'!B8,'Matriz Nº2'!E10)</f>
        <v>ALTO</v>
      </c>
      <c r="D10" s="15" t="str">
        <f>IF(A10&lt;1,'Matriz Nº1'!B8,'Matriz Nº2'!I10)</f>
        <v>ALTO</v>
      </c>
      <c r="E10" s="158" t="s">
        <v>31</v>
      </c>
      <c r="F10" s="160" t="s">
        <v>31</v>
      </c>
      <c r="G10" s="160" t="s">
        <v>47</v>
      </c>
      <c r="H10" s="160" t="s">
        <v>46</v>
      </c>
      <c r="I10" s="160" t="str">
        <f>+VLOOKUP(D10,'Tabla 12'!$B$4:$E$6,3,FALSE)</f>
        <v>NO ACEPTABLE</v>
      </c>
      <c r="J10" s="159" t="str">
        <f>+VLOOKUP(I10,'Tabla 12'!$D$5:$E$6,2,FALSE)</f>
        <v>ADMINISTRAR</v>
      </c>
      <c r="K10" s="12"/>
      <c r="L10" s="12"/>
      <c r="M10" s="12"/>
      <c r="N10" s="12"/>
      <c r="O10" s="12"/>
      <c r="P10" s="12"/>
      <c r="Q10" s="12"/>
      <c r="R10" s="12"/>
      <c r="S10" s="12"/>
      <c r="T10" s="12"/>
      <c r="U10" s="12"/>
      <c r="V10" s="12"/>
      <c r="W10" s="12"/>
      <c r="X10" s="12"/>
      <c r="Y10" s="12"/>
      <c r="Z10" s="12"/>
      <c r="AA10" s="12"/>
      <c r="AB10" s="12"/>
      <c r="AC10" s="12"/>
      <c r="AD10" s="12"/>
    </row>
    <row r="11" spans="1:30" s="152" customFormat="1" ht="36.75" customHeight="1" x14ac:dyDescent="0.3">
      <c r="A11" s="6" t="str">
        <f>'Matriz Nº2'!A11</f>
        <v>1.2</v>
      </c>
      <c r="B11" s="15" t="str">
        <f>IF(A11&lt;1,'Matriz Nº1'!F9,'Matriz Nº2'!B11)</f>
        <v xml:space="preserve">R011 Financiero  </v>
      </c>
      <c r="C11" s="15" t="str">
        <f>IF(A11&lt;1,'Matriz Nº1'!B9,'Matriz Nº2'!E11)</f>
        <v>ALTO</v>
      </c>
      <c r="D11" s="15" t="str">
        <f>IF(A11&lt;1,'Matriz Nº1'!B9,'Matriz Nº2'!I11)</f>
        <v>ALTO</v>
      </c>
      <c r="E11" s="158" t="s">
        <v>29</v>
      </c>
      <c r="F11" s="160" t="s">
        <v>31</v>
      </c>
      <c r="G11" s="160" t="s">
        <v>47</v>
      </c>
      <c r="H11" s="160" t="s">
        <v>46</v>
      </c>
      <c r="I11" s="160" t="str">
        <f>+VLOOKUP(D11,'Tabla 12'!$B$4:$E$6,3,FALSE)</f>
        <v>NO ACEPTABLE</v>
      </c>
      <c r="J11" s="159" t="str">
        <f>+VLOOKUP(I11,'Tabla 12'!$D$5:$E$6,2,FALSE)</f>
        <v>ADMINISTRAR</v>
      </c>
      <c r="K11" s="12"/>
      <c r="L11" s="12"/>
      <c r="M11" s="12"/>
      <c r="N11" s="12"/>
      <c r="O11" s="12"/>
      <c r="P11" s="12"/>
      <c r="Q11" s="12"/>
      <c r="R11" s="12"/>
      <c r="S11" s="12"/>
      <c r="T11" s="12"/>
      <c r="U11" s="12"/>
      <c r="V11" s="12"/>
      <c r="W11" s="12"/>
      <c r="X11" s="12"/>
      <c r="Y11" s="12"/>
      <c r="Z11" s="12"/>
      <c r="AA11" s="12"/>
      <c r="AB11" s="12"/>
      <c r="AC11" s="12"/>
      <c r="AD11" s="12"/>
    </row>
    <row r="12" spans="1:30" ht="36.75" customHeight="1" x14ac:dyDescent="0.3">
      <c r="A12" s="6" t="e">
        <f>'Matriz Nº2'!#REF!</f>
        <v>#REF!</v>
      </c>
      <c r="B12" s="15" t="e">
        <f>IF(A12&lt;1,'Matriz Nº1'!F10,'Matriz Nº2'!#REF!)</f>
        <v>#REF!</v>
      </c>
      <c r="C12" s="15" t="e">
        <f>IF(A12&lt;1,'Matriz Nº1'!B10,'Matriz Nº2'!#REF!)</f>
        <v>#REF!</v>
      </c>
      <c r="D12" s="15" t="e">
        <f>IF(A12&lt;1,'Matriz Nº1'!B10,'Matriz Nº2'!#REF!)</f>
        <v>#REF!</v>
      </c>
      <c r="E12" s="158" t="s">
        <v>29</v>
      </c>
      <c r="F12" s="160" t="s">
        <v>31</v>
      </c>
      <c r="G12" s="160" t="s">
        <v>47</v>
      </c>
      <c r="H12" s="160" t="s">
        <v>46</v>
      </c>
      <c r="I12" s="160" t="e">
        <f>+VLOOKUP(D12,'Tabla 12'!$B$4:$E$6,3,FALSE)</f>
        <v>#REF!</v>
      </c>
      <c r="J12" s="159" t="e">
        <f>+VLOOKUP(I12,'Tabla 12'!$D$5:$E$6,2,FALSE)</f>
        <v>#REF!</v>
      </c>
      <c r="K12" s="12"/>
      <c r="L12" s="12"/>
      <c r="M12" s="12"/>
      <c r="N12" s="12"/>
      <c r="O12" s="12"/>
      <c r="P12" s="12"/>
      <c r="Q12" s="12"/>
      <c r="R12" s="12"/>
      <c r="S12" s="12"/>
      <c r="T12" s="12"/>
      <c r="U12" s="12"/>
      <c r="V12" s="12"/>
      <c r="W12" s="12"/>
      <c r="X12" s="12"/>
      <c r="Y12" s="12"/>
      <c r="Z12" s="12"/>
      <c r="AA12" s="12"/>
      <c r="AB12" s="12"/>
      <c r="AC12" s="12"/>
      <c r="AD12" s="12"/>
    </row>
    <row r="13" spans="1:30" s="152" customFormat="1" ht="36.75" customHeight="1" x14ac:dyDescent="0.3">
      <c r="A13" s="6" t="e">
        <f>'Matriz Nº2'!#REF!</f>
        <v>#REF!</v>
      </c>
      <c r="B13" s="15" t="e">
        <f>IF(A13&lt;1,'Matriz Nº1'!F11,'Matriz Nº2'!#REF!)</f>
        <v>#REF!</v>
      </c>
      <c r="C13" s="15" t="e">
        <f>IF(A13&lt;1,'Matriz Nº1'!B11,'Matriz Nº2'!#REF!)</f>
        <v>#REF!</v>
      </c>
      <c r="D13" s="15" t="e">
        <f>IF(A13&lt;1,'Matriz Nº1'!B11,'Matriz Nº2'!#REF!)</f>
        <v>#REF!</v>
      </c>
      <c r="E13" s="158" t="s">
        <v>29</v>
      </c>
      <c r="F13" s="160" t="s">
        <v>31</v>
      </c>
      <c r="G13" s="160" t="s">
        <v>47</v>
      </c>
      <c r="H13" s="160" t="s">
        <v>46</v>
      </c>
      <c r="I13" s="160" t="e">
        <f>+VLOOKUP(D13,'Tabla 12'!$B$4:$E$6,3,FALSE)</f>
        <v>#REF!</v>
      </c>
      <c r="J13" s="159" t="e">
        <f>+VLOOKUP(I13,'Tabla 12'!$D$5:$E$6,2,FALSE)</f>
        <v>#REF!</v>
      </c>
      <c r="K13" s="12"/>
      <c r="L13" s="12"/>
      <c r="M13" s="12"/>
      <c r="N13" s="12"/>
      <c r="O13" s="12"/>
      <c r="P13" s="12"/>
      <c r="Q13" s="12"/>
      <c r="R13" s="12"/>
      <c r="S13" s="12"/>
      <c r="T13" s="12"/>
      <c r="U13" s="12"/>
      <c r="V13" s="12"/>
      <c r="W13" s="12"/>
      <c r="X13" s="12"/>
      <c r="Y13" s="12"/>
      <c r="Z13" s="12"/>
      <c r="AA13" s="12"/>
      <c r="AB13" s="12"/>
      <c r="AC13" s="12"/>
      <c r="AD13" s="12"/>
    </row>
    <row r="14" spans="1:30" s="152" customFormat="1" ht="36.75" customHeight="1" thickBot="1" x14ac:dyDescent="0.35">
      <c r="A14" s="6" t="str">
        <f>'Matriz Nº2'!A12</f>
        <v>1.5</v>
      </c>
      <c r="B14" s="15" t="e">
        <f>IF(A14&lt;1,'Matriz Nº1'!F12,'Matriz Nº2'!B12)</f>
        <v>#N/A</v>
      </c>
      <c r="C14" s="15" t="e">
        <f>IF(A14&lt;1,'Matriz Nº1'!B12,'Matriz Nº2'!E12)</f>
        <v>#N/A</v>
      </c>
      <c r="D14" s="15" t="e">
        <f>IF(A14&lt;1,'Matriz Nº1'!B12,'Matriz Nº2'!I12)</f>
        <v>#N/A</v>
      </c>
      <c r="E14" s="158" t="s">
        <v>29</v>
      </c>
      <c r="F14" s="160" t="s">
        <v>31</v>
      </c>
      <c r="G14" s="160" t="s">
        <v>47</v>
      </c>
      <c r="H14" s="160" t="s">
        <v>46</v>
      </c>
      <c r="I14" s="160" t="e">
        <f>+VLOOKUP(D14,'Tabla 12'!$B$4:$E$6,3,FALSE)</f>
        <v>#N/A</v>
      </c>
      <c r="J14" s="159" t="e">
        <f>+VLOOKUP(I14,'Tabla 12'!$D$5:$E$6,2,FALSE)</f>
        <v>#N/A</v>
      </c>
      <c r="K14" s="12"/>
      <c r="L14" s="12"/>
      <c r="M14" s="12"/>
      <c r="N14" s="12"/>
      <c r="O14" s="12"/>
      <c r="P14" s="12"/>
      <c r="Q14" s="12"/>
      <c r="R14" s="12"/>
      <c r="S14" s="12"/>
      <c r="T14" s="12"/>
      <c r="U14" s="12"/>
      <c r="V14" s="12"/>
      <c r="W14" s="12"/>
      <c r="X14" s="12"/>
      <c r="Y14" s="12"/>
      <c r="Z14" s="12"/>
      <c r="AA14" s="12"/>
      <c r="AB14" s="12"/>
      <c r="AC14" s="12"/>
      <c r="AD14" s="12"/>
    </row>
    <row r="15" spans="1:30" s="152" customFormat="1" ht="18" customHeight="1" thickBot="1" x14ac:dyDescent="0.35">
      <c r="A15" s="110" t="str">
        <f>'Matriz Nº1'!A15</f>
        <v xml:space="preserve">Objetivo Estratégico: </v>
      </c>
      <c r="B15" s="326" t="str">
        <f>+'Matriz Nº1'!B15:H15</f>
        <v>Modernizar la Imprenta Nacional, en un plazo de 5 años; de tal manera que permita la mejora de los niveles de producción con prácticas amigables con el ambiente.</v>
      </c>
      <c r="C15" s="327"/>
      <c r="D15" s="327"/>
      <c r="E15" s="327"/>
      <c r="F15" s="345"/>
      <c r="G15" s="345"/>
      <c r="H15" s="345"/>
      <c r="I15" s="345"/>
      <c r="J15" s="327"/>
      <c r="K15" s="3"/>
      <c r="L15" s="3"/>
      <c r="M15" s="3"/>
      <c r="N15" s="3"/>
      <c r="O15" s="3"/>
      <c r="P15" s="3"/>
      <c r="Q15" s="3"/>
      <c r="R15" s="3"/>
      <c r="S15" s="3"/>
      <c r="T15" s="3"/>
      <c r="U15" s="3"/>
      <c r="V15" s="3"/>
      <c r="W15" s="3"/>
      <c r="X15" s="3"/>
      <c r="Y15" s="3"/>
      <c r="Z15" s="3"/>
      <c r="AA15" s="3"/>
      <c r="AB15" s="3"/>
      <c r="AC15" s="3"/>
      <c r="AD15" s="3"/>
    </row>
    <row r="16" spans="1:30" s="152" customFormat="1" ht="34.5" customHeight="1" x14ac:dyDescent="0.3">
      <c r="A16" s="14" t="str">
        <f>'Matriz Nº1'!A16</f>
        <v>Objetivo táctico</v>
      </c>
      <c r="B16" s="346" t="str">
        <f>+'Matriz Nº1'!B16:H16</f>
        <v>2. Contar con  insumos de calidad y el equipo necesarios, para satisfacer la demanda de impresos comerciales</v>
      </c>
      <c r="C16" s="347"/>
      <c r="D16" s="347"/>
      <c r="E16" s="347"/>
      <c r="F16" s="348"/>
      <c r="G16" s="348"/>
      <c r="H16" s="348"/>
      <c r="I16" s="348"/>
      <c r="J16" s="349"/>
      <c r="K16" s="3"/>
      <c r="L16" s="3"/>
      <c r="M16" s="3"/>
      <c r="N16" s="3"/>
      <c r="O16" s="3"/>
      <c r="P16" s="3"/>
      <c r="Q16" s="3"/>
      <c r="R16" s="3"/>
      <c r="S16" s="3"/>
      <c r="T16" s="3"/>
      <c r="U16" s="3"/>
      <c r="V16" s="3"/>
      <c r="W16" s="3"/>
      <c r="X16" s="3"/>
      <c r="Y16" s="3"/>
      <c r="Z16" s="3"/>
      <c r="AA16" s="3"/>
      <c r="AB16" s="3"/>
      <c r="AC16" s="3"/>
      <c r="AD16" s="3"/>
    </row>
    <row r="17" spans="1:30" s="152" customFormat="1" ht="36.75" customHeight="1" x14ac:dyDescent="0.3">
      <c r="A17" s="6">
        <f>'Matriz Nº2'!A15</f>
        <v>2.1</v>
      </c>
      <c r="B17" s="15" t="str">
        <f>IF(A17&lt;1,'Matriz Nº1'!F15,'Matriz Nº2'!B15)</f>
        <v xml:space="preserve">R001 Tecnologías de Información </v>
      </c>
      <c r="C17" s="15" t="str">
        <f>IF(A17&lt;1,'Matriz Nº1'!B15,'Matriz Nº2'!E15)</f>
        <v>MEDIO</v>
      </c>
      <c r="D17" s="15" t="str">
        <f>IF(A17&lt;1,'Matriz Nº1'!B15,'Matriz Nº2'!I15)</f>
        <v>MEDIO</v>
      </c>
      <c r="E17" s="158" t="s">
        <v>29</v>
      </c>
      <c r="F17" s="160" t="s">
        <v>31</v>
      </c>
      <c r="G17" s="160" t="s">
        <v>47</v>
      </c>
      <c r="H17" s="160" t="s">
        <v>46</v>
      </c>
      <c r="I17" s="160" t="str">
        <f>+VLOOKUP(D17,'Tabla 12'!$B$4:$E$6,3,FALSE)</f>
        <v>ACEPTABLE</v>
      </c>
      <c r="J17" s="159" t="str">
        <f>+VLOOKUP(I17,'Tabla 12'!$D$5:$E$6,2,FALSE)</f>
        <v xml:space="preserve">NO ADMINISTRAR </v>
      </c>
      <c r="K17" s="12"/>
      <c r="L17" s="12"/>
      <c r="M17" s="12"/>
      <c r="N17" s="12"/>
      <c r="O17" s="12"/>
      <c r="P17" s="12"/>
      <c r="Q17" s="12"/>
      <c r="R17" s="12"/>
      <c r="S17" s="12"/>
      <c r="T17" s="12"/>
      <c r="U17" s="12"/>
      <c r="V17" s="12"/>
      <c r="W17" s="12"/>
      <c r="X17" s="12"/>
      <c r="Y17" s="12"/>
      <c r="Z17" s="12"/>
      <c r="AA17" s="12"/>
      <c r="AB17" s="12"/>
      <c r="AC17" s="12"/>
      <c r="AD17" s="12"/>
    </row>
    <row r="18" spans="1:30" s="152" customFormat="1" ht="36.75" customHeight="1" x14ac:dyDescent="0.3">
      <c r="A18" s="6" t="str">
        <f>'Matriz Nº2'!A16</f>
        <v>2.2</v>
      </c>
      <c r="B18" s="15" t="str">
        <f>IF(A18&lt;1,'Matriz Nº1'!F16,'Matriz Nº2'!B16)</f>
        <v xml:space="preserve">R005 Estratégico </v>
      </c>
      <c r="C18" s="15" t="str">
        <f>IF(A18&lt;1,'Matriz Nº1'!B16,'Matriz Nº2'!E16)</f>
        <v>ALTO</v>
      </c>
      <c r="D18" s="15" t="str">
        <f>IF(A18&lt;1,'Matriz Nº1'!B16,'Matriz Nº2'!I16)</f>
        <v>ALTO</v>
      </c>
      <c r="E18" s="158" t="s">
        <v>29</v>
      </c>
      <c r="F18" s="160" t="s">
        <v>31</v>
      </c>
      <c r="G18" s="160" t="s">
        <v>47</v>
      </c>
      <c r="H18" s="160" t="s">
        <v>46</v>
      </c>
      <c r="I18" s="160" t="str">
        <f>+VLOOKUP(D18,'Tabla 12'!$B$4:$E$6,3,FALSE)</f>
        <v>NO ACEPTABLE</v>
      </c>
      <c r="J18" s="159" t="str">
        <f>+VLOOKUP(I18,'Tabla 12'!$D$5:$E$6,2,FALSE)</f>
        <v>ADMINISTRAR</v>
      </c>
      <c r="K18" s="12"/>
      <c r="L18" s="12"/>
      <c r="M18" s="12"/>
      <c r="N18" s="12"/>
      <c r="O18" s="12"/>
      <c r="P18" s="12"/>
      <c r="Q18" s="12"/>
      <c r="R18" s="12"/>
      <c r="S18" s="12"/>
      <c r="T18" s="12"/>
      <c r="U18" s="12"/>
      <c r="V18" s="12"/>
      <c r="W18" s="12"/>
      <c r="X18" s="12"/>
      <c r="Y18" s="12"/>
      <c r="Z18" s="12"/>
      <c r="AA18" s="12"/>
      <c r="AB18" s="12"/>
      <c r="AC18" s="12"/>
      <c r="AD18" s="12"/>
    </row>
    <row r="19" spans="1:30" s="152" customFormat="1" ht="36.75" customHeight="1" x14ac:dyDescent="0.3">
      <c r="A19" s="6" t="str">
        <f>'Matriz Nº2'!A17</f>
        <v>2.3</v>
      </c>
      <c r="B19" s="15" t="str">
        <f>IF(A19&lt;1,'Matriz Nº1'!F17,'Matriz Nº2'!B17)</f>
        <v xml:space="preserve">R007 Recurso Humano </v>
      </c>
      <c r="C19" s="15" t="str">
        <f>IF(A19&lt;1,'Matriz Nº1'!B17,'Matriz Nº2'!E17)</f>
        <v>MEDIO</v>
      </c>
      <c r="D19" s="15" t="str">
        <f>IF(A19&lt;1,'Matriz Nº1'!B17,'Matriz Nº2'!I17)</f>
        <v>MEDIO</v>
      </c>
      <c r="E19" s="158" t="s">
        <v>29</v>
      </c>
      <c r="F19" s="160" t="s">
        <v>31</v>
      </c>
      <c r="G19" s="160" t="s">
        <v>47</v>
      </c>
      <c r="H19" s="160" t="s">
        <v>46</v>
      </c>
      <c r="I19" s="160" t="str">
        <f>+VLOOKUP(D19,'Tabla 12'!$B$4:$E$6,3,FALSE)</f>
        <v>ACEPTABLE</v>
      </c>
      <c r="J19" s="159" t="str">
        <f>+VLOOKUP(I19,'Tabla 12'!$D$5:$E$6,2,FALSE)</f>
        <v xml:space="preserve">NO ADMINISTRAR </v>
      </c>
      <c r="K19" s="12"/>
      <c r="L19" s="12"/>
      <c r="M19" s="12"/>
      <c r="N19" s="12"/>
      <c r="O19" s="12"/>
      <c r="P19" s="12"/>
      <c r="Q19" s="12"/>
      <c r="R19" s="12"/>
      <c r="S19" s="12"/>
      <c r="T19" s="12"/>
      <c r="U19" s="12"/>
      <c r="V19" s="12"/>
      <c r="W19" s="12"/>
      <c r="X19" s="12"/>
      <c r="Y19" s="12"/>
      <c r="Z19" s="12"/>
      <c r="AA19" s="12"/>
      <c r="AB19" s="12"/>
      <c r="AC19" s="12"/>
      <c r="AD19" s="12"/>
    </row>
    <row r="20" spans="1:30" s="152" customFormat="1" ht="36.75" customHeight="1" x14ac:dyDescent="0.3">
      <c r="A20" s="6" t="str">
        <f>'Matriz Nº2'!A18</f>
        <v>2.4</v>
      </c>
      <c r="B20" s="15" t="e">
        <f>IF(A20&lt;1,'Matriz Nº1'!F18,'Matriz Nº2'!B18)</f>
        <v>#N/A</v>
      </c>
      <c r="C20" s="15" t="e">
        <f>IF(A20&lt;1,'Matriz Nº1'!B18,'Matriz Nº2'!E18)</f>
        <v>#N/A</v>
      </c>
      <c r="D20" s="15" t="e">
        <f>IF(A20&lt;1,'Matriz Nº1'!B18,'Matriz Nº2'!I18)</f>
        <v>#N/A</v>
      </c>
      <c r="E20" s="158" t="s">
        <v>29</v>
      </c>
      <c r="F20" s="160" t="s">
        <v>31</v>
      </c>
      <c r="G20" s="160" t="s">
        <v>47</v>
      </c>
      <c r="H20" s="160" t="s">
        <v>46</v>
      </c>
      <c r="I20" s="160" t="e">
        <f>+VLOOKUP(D20,'Tabla 12'!$B$4:$E$6,3,FALSE)</f>
        <v>#N/A</v>
      </c>
      <c r="J20" s="159" t="e">
        <f>+VLOOKUP(I20,'Tabla 12'!$D$5:$E$6,2,FALSE)</f>
        <v>#N/A</v>
      </c>
      <c r="K20" s="12"/>
      <c r="L20" s="12"/>
      <c r="M20" s="12"/>
      <c r="N20" s="12"/>
      <c r="O20" s="12"/>
      <c r="P20" s="12"/>
      <c r="Q20" s="12"/>
      <c r="R20" s="12"/>
      <c r="S20" s="12"/>
      <c r="T20" s="12"/>
      <c r="U20" s="12"/>
      <c r="V20" s="12"/>
      <c r="W20" s="12"/>
      <c r="X20" s="12"/>
      <c r="Y20" s="12"/>
      <c r="Z20" s="12"/>
      <c r="AA20" s="12"/>
      <c r="AB20" s="12"/>
      <c r="AC20" s="12"/>
      <c r="AD20" s="12"/>
    </row>
    <row r="21" spans="1:30" s="152" customFormat="1" ht="36.75" customHeight="1" thickBot="1" x14ac:dyDescent="0.35">
      <c r="A21" s="6" t="str">
        <f>'Matriz Nº2'!A19</f>
        <v>2.5</v>
      </c>
      <c r="B21" s="15" t="e">
        <f>IF(A21&lt;1,'Matriz Nº1'!F19,'Matriz Nº2'!B19)</f>
        <v>#N/A</v>
      </c>
      <c r="C21" s="15" t="e">
        <f>IF(A21&lt;1,'Matriz Nº1'!#REF!,'Matriz Nº2'!E19)</f>
        <v>#N/A</v>
      </c>
      <c r="D21" s="15" t="e">
        <f>IF(A21&lt;1,'Matriz Nº1'!#REF!,'Matriz Nº2'!I19)</f>
        <v>#N/A</v>
      </c>
      <c r="E21" s="158" t="s">
        <v>29</v>
      </c>
      <c r="F21" s="160" t="s">
        <v>31</v>
      </c>
      <c r="G21" s="160" t="s">
        <v>47</v>
      </c>
      <c r="H21" s="160" t="s">
        <v>46</v>
      </c>
      <c r="I21" s="160" t="e">
        <f>+VLOOKUP(D21,'Tabla 12'!$B$4:$E$6,3,FALSE)</f>
        <v>#N/A</v>
      </c>
      <c r="J21" s="159" t="e">
        <f>+VLOOKUP(I21,'Tabla 12'!$D$5:$E$6,2,FALSE)</f>
        <v>#N/A</v>
      </c>
      <c r="K21" s="12"/>
      <c r="L21" s="12"/>
      <c r="M21" s="12"/>
      <c r="N21" s="12"/>
      <c r="O21" s="12"/>
      <c r="P21" s="12"/>
      <c r="Q21" s="12"/>
      <c r="R21" s="12"/>
      <c r="S21" s="12"/>
      <c r="T21" s="12"/>
      <c r="U21" s="12"/>
      <c r="V21" s="12"/>
      <c r="W21" s="12"/>
      <c r="X21" s="12"/>
      <c r="Y21" s="12"/>
      <c r="Z21" s="12"/>
      <c r="AA21" s="12"/>
      <c r="AB21" s="12"/>
      <c r="AC21" s="12"/>
      <c r="AD21" s="12"/>
    </row>
    <row r="22" spans="1:30" s="152" customFormat="1" ht="18" customHeight="1" thickBot="1" x14ac:dyDescent="0.35">
      <c r="A22" s="110" t="str">
        <f>'Matriz Nº1'!A22</f>
        <v xml:space="preserve">Objetivo Estratégico: </v>
      </c>
      <c r="B22" s="326" t="str">
        <f>+'Matriz Nº1'!B22:H22</f>
        <v>Modernizar la Imprenta Nacional, en un plazo de 5 años; de tal manera que permita la mejora de los niveles de producción con prácticas amigables con el ambiente.</v>
      </c>
      <c r="C22" s="327"/>
      <c r="D22" s="327"/>
      <c r="E22" s="327"/>
      <c r="F22" s="345"/>
      <c r="G22" s="345"/>
      <c r="H22" s="345"/>
      <c r="I22" s="345"/>
      <c r="J22" s="327"/>
      <c r="K22" s="3"/>
      <c r="L22" s="3"/>
      <c r="M22" s="3"/>
      <c r="N22" s="3"/>
      <c r="O22" s="3"/>
      <c r="P22" s="3"/>
      <c r="Q22" s="3"/>
      <c r="R22" s="3"/>
      <c r="S22" s="3"/>
      <c r="T22" s="3"/>
      <c r="U22" s="3"/>
      <c r="V22" s="3"/>
      <c r="W22" s="3"/>
      <c r="X22" s="3"/>
      <c r="Y22" s="3"/>
      <c r="Z22" s="3"/>
      <c r="AA22" s="3"/>
      <c r="AB22" s="3"/>
      <c r="AC22" s="3"/>
      <c r="AD22" s="3"/>
    </row>
    <row r="23" spans="1:30" s="152" customFormat="1" ht="34.5" customHeight="1" x14ac:dyDescent="0.3">
      <c r="A23" s="14" t="str">
        <f>'Matriz Nº1'!A23</f>
        <v>Objetivo táctico</v>
      </c>
      <c r="B23" s="346" t="str">
        <f>+'Matriz Nº1'!B23:H23</f>
        <v>3. Mantener actualizados los contratos de mantenimiento preventivo y los insumos necesarios para que la unidad de Arte y Diseño opere eficientemente.</v>
      </c>
      <c r="C23" s="347"/>
      <c r="D23" s="347"/>
      <c r="E23" s="347"/>
      <c r="F23" s="348"/>
      <c r="G23" s="348"/>
      <c r="H23" s="348"/>
      <c r="I23" s="348"/>
      <c r="J23" s="349"/>
      <c r="K23" s="3"/>
      <c r="L23" s="3"/>
      <c r="M23" s="3"/>
      <c r="N23" s="3"/>
      <c r="O23" s="3"/>
      <c r="P23" s="3"/>
      <c r="Q23" s="3"/>
      <c r="R23" s="3"/>
      <c r="S23" s="3"/>
      <c r="T23" s="3"/>
      <c r="U23" s="3"/>
      <c r="V23" s="3"/>
      <c r="W23" s="3"/>
      <c r="X23" s="3"/>
      <c r="Y23" s="3"/>
      <c r="Z23" s="3"/>
      <c r="AA23" s="3"/>
      <c r="AB23" s="3"/>
      <c r="AC23" s="3"/>
      <c r="AD23" s="3"/>
    </row>
    <row r="24" spans="1:30" s="152" customFormat="1" ht="36.75" customHeight="1" x14ac:dyDescent="0.3">
      <c r="A24" s="6" t="str">
        <f>'Matriz Nº2'!A22</f>
        <v>3.1</v>
      </c>
      <c r="B24" s="15" t="str">
        <f>IF(A24&lt;1,'Matriz Nº1'!F22,'Matriz Nº2'!B22)</f>
        <v xml:space="preserve">R001 Tecnologías de Información </v>
      </c>
      <c r="C24" s="15" t="str">
        <f>IF(A24&lt;1,'Matriz Nº1'!B22,'Matriz Nº2'!E22)</f>
        <v>MEDIO</v>
      </c>
      <c r="D24" s="15" t="str">
        <f>IF(A24&lt;1,'Matriz Nº1'!B22,'Matriz Nº2'!I22)</f>
        <v>MEDIO</v>
      </c>
      <c r="E24" s="158" t="s">
        <v>29</v>
      </c>
      <c r="F24" s="160" t="s">
        <v>31</v>
      </c>
      <c r="G24" s="160" t="s">
        <v>47</v>
      </c>
      <c r="H24" s="160" t="s">
        <v>46</v>
      </c>
      <c r="I24" s="160" t="str">
        <f>+VLOOKUP(D24,'Tabla 12'!$B$4:$E$6,3,FALSE)</f>
        <v>ACEPTABLE</v>
      </c>
      <c r="J24" s="159" t="str">
        <f>+VLOOKUP(I24,'Tabla 12'!$D$5:$E$6,2,FALSE)</f>
        <v xml:space="preserve">NO ADMINISTRAR </v>
      </c>
      <c r="K24" s="12"/>
      <c r="L24" s="12"/>
      <c r="M24" s="12"/>
      <c r="N24" s="12"/>
      <c r="O24" s="12"/>
      <c r="P24" s="12"/>
      <c r="Q24" s="12"/>
      <c r="R24" s="12"/>
      <c r="S24" s="12"/>
      <c r="T24" s="12"/>
      <c r="U24" s="12"/>
      <c r="V24" s="12"/>
      <c r="W24" s="12"/>
      <c r="X24" s="12"/>
      <c r="Y24" s="12"/>
      <c r="Z24" s="12"/>
      <c r="AA24" s="12"/>
      <c r="AB24" s="12"/>
      <c r="AC24" s="12"/>
      <c r="AD24" s="12"/>
    </row>
    <row r="25" spans="1:30" s="152" customFormat="1" ht="36.75" customHeight="1" x14ac:dyDescent="0.3">
      <c r="A25" s="6" t="str">
        <f>'Matriz Nº2'!A23</f>
        <v>3.2</v>
      </c>
      <c r="B25" s="15" t="str">
        <f>IF(A25&lt;1,'Matriz Nº1'!F23,'Matriz Nº2'!B23)</f>
        <v xml:space="preserve">R004 Insumos </v>
      </c>
      <c r="C25" s="15" t="str">
        <f>IF(A25&lt;1,'Matriz Nº1'!B23,'Matriz Nº2'!E23)</f>
        <v>ALTO</v>
      </c>
      <c r="D25" s="15" t="str">
        <f>IF(A25&lt;1,'Matriz Nº1'!B23,'Matriz Nº2'!I23)</f>
        <v>MEDIO</v>
      </c>
      <c r="E25" s="158" t="s">
        <v>29</v>
      </c>
      <c r="F25" s="160" t="s">
        <v>31</v>
      </c>
      <c r="G25" s="160" t="s">
        <v>47</v>
      </c>
      <c r="H25" s="160" t="s">
        <v>46</v>
      </c>
      <c r="I25" s="160" t="str">
        <f>+VLOOKUP(D25,'Tabla 12'!$B$4:$E$6,3,FALSE)</f>
        <v>ACEPTABLE</v>
      </c>
      <c r="J25" s="159" t="str">
        <f>+VLOOKUP(I25,'Tabla 12'!$D$5:$E$6,2,FALSE)</f>
        <v xml:space="preserve">NO ADMINISTRAR </v>
      </c>
      <c r="K25" s="12"/>
      <c r="L25" s="12"/>
      <c r="M25" s="12"/>
      <c r="N25" s="12"/>
      <c r="O25" s="12"/>
      <c r="P25" s="12"/>
      <c r="Q25" s="12"/>
      <c r="R25" s="12"/>
      <c r="S25" s="12"/>
      <c r="T25" s="12"/>
      <c r="U25" s="12"/>
      <c r="V25" s="12"/>
      <c r="W25" s="12"/>
      <c r="X25" s="12"/>
      <c r="Y25" s="12"/>
      <c r="Z25" s="12"/>
      <c r="AA25" s="12"/>
      <c r="AB25" s="12"/>
      <c r="AC25" s="12"/>
      <c r="AD25" s="12"/>
    </row>
    <row r="26" spans="1:30" s="152" customFormat="1" ht="36.75" customHeight="1" x14ac:dyDescent="0.3">
      <c r="A26" s="6" t="str">
        <f>'Matriz Nº2'!A24</f>
        <v>3.3</v>
      </c>
      <c r="B26" s="15" t="e">
        <f>IF(A26&lt;1,'Matriz Nº1'!F24,'Matriz Nº2'!B24)</f>
        <v>#N/A</v>
      </c>
      <c r="C26" s="15" t="e">
        <f>IF(A26&lt;1,'Matriz Nº1'!B24,'Matriz Nº2'!E24)</f>
        <v>#N/A</v>
      </c>
      <c r="D26" s="15" t="e">
        <f>IF(A26&lt;1,'Matriz Nº1'!B24,'Matriz Nº2'!I24)</f>
        <v>#N/A</v>
      </c>
      <c r="E26" s="158" t="s">
        <v>29</v>
      </c>
      <c r="F26" s="160" t="s">
        <v>31</v>
      </c>
      <c r="G26" s="160" t="s">
        <v>47</v>
      </c>
      <c r="H26" s="160" t="s">
        <v>46</v>
      </c>
      <c r="I26" s="160" t="e">
        <f>+VLOOKUP(D26,'Tabla 12'!$B$4:$E$6,3,FALSE)</f>
        <v>#N/A</v>
      </c>
      <c r="J26" s="159" t="e">
        <f>+VLOOKUP(I26,'Tabla 12'!$D$5:$E$6,2,FALSE)</f>
        <v>#N/A</v>
      </c>
      <c r="K26" s="12"/>
      <c r="L26" s="12"/>
      <c r="M26" s="12"/>
      <c r="N26" s="12"/>
      <c r="O26" s="12"/>
      <c r="P26" s="12"/>
      <c r="Q26" s="12"/>
      <c r="R26" s="12"/>
      <c r="S26" s="12"/>
      <c r="T26" s="12"/>
      <c r="U26" s="12"/>
      <c r="V26" s="12"/>
      <c r="W26" s="12"/>
      <c r="X26" s="12"/>
      <c r="Y26" s="12"/>
      <c r="Z26" s="12"/>
      <c r="AA26" s="12"/>
      <c r="AB26" s="12"/>
      <c r="AC26" s="12"/>
      <c r="AD26" s="12"/>
    </row>
    <row r="27" spans="1:30" s="152" customFormat="1" ht="36.75" customHeight="1" x14ac:dyDescent="0.3">
      <c r="A27" s="6" t="str">
        <f>'Matriz Nº2'!A25</f>
        <v>3.4</v>
      </c>
      <c r="B27" s="15" t="e">
        <f>IF(A27&lt;1,'Matriz Nº1'!F25,'Matriz Nº2'!B25)</f>
        <v>#N/A</v>
      </c>
      <c r="C27" s="15" t="e">
        <f>IF(A27&lt;1,'Matriz Nº1'!B25,'Matriz Nº2'!E25)</f>
        <v>#N/A</v>
      </c>
      <c r="D27" s="15" t="e">
        <f>IF(A27&lt;1,'Matriz Nº1'!B25,'Matriz Nº2'!I25)</f>
        <v>#N/A</v>
      </c>
      <c r="E27" s="158" t="s">
        <v>29</v>
      </c>
      <c r="F27" s="160" t="s">
        <v>31</v>
      </c>
      <c r="G27" s="160" t="s">
        <v>47</v>
      </c>
      <c r="H27" s="160" t="s">
        <v>46</v>
      </c>
      <c r="I27" s="160" t="e">
        <f>+VLOOKUP(D27,'Tabla 12'!$B$4:$E$6,3,FALSE)</f>
        <v>#N/A</v>
      </c>
      <c r="J27" s="159" t="e">
        <f>+VLOOKUP(I27,'Tabla 12'!$D$5:$E$6,2,FALSE)</f>
        <v>#N/A</v>
      </c>
      <c r="K27" s="12"/>
      <c r="L27" s="12"/>
      <c r="M27" s="12"/>
      <c r="N27" s="12"/>
      <c r="O27" s="12"/>
      <c r="P27" s="12"/>
      <c r="Q27" s="12"/>
      <c r="R27" s="12"/>
      <c r="S27" s="12"/>
      <c r="T27" s="12"/>
      <c r="U27" s="12"/>
      <c r="V27" s="12"/>
      <c r="W27" s="12"/>
      <c r="X27" s="12"/>
      <c r="Y27" s="12"/>
      <c r="Z27" s="12"/>
      <c r="AA27" s="12"/>
      <c r="AB27" s="12"/>
      <c r="AC27" s="12"/>
      <c r="AD27" s="12"/>
    </row>
    <row r="28" spans="1:30" s="152" customFormat="1" ht="36.75" customHeight="1" thickBot="1" x14ac:dyDescent="0.35">
      <c r="A28" s="6" t="str">
        <f>'Matriz Nº2'!A26</f>
        <v>3.5</v>
      </c>
      <c r="B28" s="15" t="e">
        <f>IF(A28&lt;1,'Matriz Nº1'!F26,'Matriz Nº2'!B26)</f>
        <v>#N/A</v>
      </c>
      <c r="C28" s="15" t="e">
        <f>IF(A28&lt;1,'Matriz Nº1'!B19,'Matriz Nº2'!E26)</f>
        <v>#N/A</v>
      </c>
      <c r="D28" s="15" t="e">
        <f>IF(A28&lt;1,'Matriz Nº1'!B19,'Matriz Nº2'!I26)</f>
        <v>#N/A</v>
      </c>
      <c r="E28" s="158" t="s">
        <v>29</v>
      </c>
      <c r="F28" s="160" t="s">
        <v>31</v>
      </c>
      <c r="G28" s="160" t="s">
        <v>47</v>
      </c>
      <c r="H28" s="160" t="s">
        <v>46</v>
      </c>
      <c r="I28" s="160" t="e">
        <f>+VLOOKUP(D28,'Tabla 12'!$B$4:$E$6,3,FALSE)</f>
        <v>#N/A</v>
      </c>
      <c r="J28" s="159" t="e">
        <f>+VLOOKUP(I28,'Tabla 12'!$D$5:$E$6,2,FALSE)</f>
        <v>#N/A</v>
      </c>
      <c r="K28" s="12"/>
      <c r="L28" s="12"/>
      <c r="M28" s="12"/>
      <c r="N28" s="12"/>
      <c r="O28" s="12"/>
      <c r="P28" s="12"/>
      <c r="Q28" s="12"/>
      <c r="R28" s="12"/>
      <c r="S28" s="12"/>
      <c r="T28" s="12"/>
      <c r="U28" s="12"/>
      <c r="V28" s="12"/>
      <c r="W28" s="12"/>
      <c r="X28" s="12"/>
      <c r="Y28" s="12"/>
      <c r="Z28" s="12"/>
      <c r="AA28" s="12"/>
      <c r="AB28" s="12"/>
      <c r="AC28" s="12"/>
      <c r="AD28" s="12"/>
    </row>
    <row r="29" spans="1:30" s="152" customFormat="1" ht="18" customHeight="1" thickBot="1" x14ac:dyDescent="0.35">
      <c r="A29" s="110" t="str">
        <f>'Matriz Nº1'!A29</f>
        <v xml:space="preserve">Objetivo Estratégico: </v>
      </c>
      <c r="B29" s="326" t="str">
        <f>+'Matriz Nº1'!B29:H29</f>
        <v>Modernizar la Imprenta Nacional, en un plazo de 5 años; de tal manera que permita la mejora de los niveles de producción con prácticas amigables con el ambiente.</v>
      </c>
      <c r="C29" s="327"/>
      <c r="D29" s="327"/>
      <c r="E29" s="327"/>
      <c r="F29" s="345"/>
      <c r="G29" s="345"/>
      <c r="H29" s="345"/>
      <c r="I29" s="345"/>
      <c r="J29" s="327"/>
      <c r="K29" s="3"/>
      <c r="L29" s="3"/>
      <c r="M29" s="3"/>
      <c r="N29" s="3"/>
      <c r="O29" s="3"/>
      <c r="P29" s="3"/>
      <c r="Q29" s="3"/>
      <c r="R29" s="3"/>
      <c r="S29" s="3"/>
      <c r="T29" s="3"/>
      <c r="U29" s="3"/>
      <c r="V29" s="3"/>
      <c r="W29" s="3"/>
      <c r="X29" s="3"/>
      <c r="Y29" s="3"/>
      <c r="Z29" s="3"/>
      <c r="AA29" s="3"/>
      <c r="AB29" s="3"/>
      <c r="AC29" s="3"/>
      <c r="AD29" s="3"/>
    </row>
    <row r="30" spans="1:30" s="152" customFormat="1" ht="34.5" customHeight="1" x14ac:dyDescent="0.3">
      <c r="A30" s="14" t="str">
        <f>'Matriz Nº1'!A30</f>
        <v>Objetivo táctico</v>
      </c>
      <c r="B30" s="346" t="str">
        <f>+'Matriz Nº1'!B30:H30</f>
        <v>4. Mantener actualizados los contratos de mantenimiento preventivo y los insumos necesarios para que la unidad de Fotomecánica, opere eficientemente.</v>
      </c>
      <c r="C30" s="347"/>
      <c r="D30" s="347"/>
      <c r="E30" s="347"/>
      <c r="F30" s="348"/>
      <c r="G30" s="348"/>
      <c r="H30" s="348"/>
      <c r="I30" s="348"/>
      <c r="J30" s="349"/>
      <c r="K30" s="3"/>
      <c r="L30" s="3"/>
      <c r="M30" s="3"/>
      <c r="N30" s="3"/>
      <c r="O30" s="3"/>
      <c r="P30" s="3"/>
      <c r="Q30" s="3"/>
      <c r="R30" s="3"/>
      <c r="S30" s="3"/>
      <c r="T30" s="3"/>
      <c r="U30" s="3"/>
      <c r="V30" s="3"/>
      <c r="W30" s="3"/>
      <c r="X30" s="3"/>
      <c r="Y30" s="3"/>
      <c r="Z30" s="3"/>
      <c r="AA30" s="3"/>
      <c r="AB30" s="3"/>
      <c r="AC30" s="3"/>
      <c r="AD30" s="3"/>
    </row>
    <row r="31" spans="1:30" s="152" customFormat="1" ht="36.75" customHeight="1" x14ac:dyDescent="0.3">
      <c r="A31" s="6">
        <f>'Matriz Nº2'!A29</f>
        <v>4.0999999999999996</v>
      </c>
      <c r="B31" s="15" t="str">
        <f>IF(A31&lt;1,'Matriz Nº1'!F29,'Matriz Nº2'!B29)</f>
        <v xml:space="preserve">R004 Insumos </v>
      </c>
      <c r="C31" s="15" t="str">
        <f>IF(A31&lt;1,'Matriz Nº1'!B29,'Matriz Nº2'!E29)</f>
        <v>ALTO</v>
      </c>
      <c r="D31" s="15" t="str">
        <f>IF(A31&lt;1,'Matriz Nº1'!B29,'Matriz Nº2'!I29)</f>
        <v>MEDIO</v>
      </c>
      <c r="E31" s="158" t="s">
        <v>29</v>
      </c>
      <c r="F31" s="160" t="s">
        <v>31</v>
      </c>
      <c r="G31" s="160" t="s">
        <v>47</v>
      </c>
      <c r="H31" s="160" t="s">
        <v>46</v>
      </c>
      <c r="I31" s="160" t="str">
        <f>+VLOOKUP(D31,'Tabla 12'!$B$4:$E$6,3,FALSE)</f>
        <v>ACEPTABLE</v>
      </c>
      <c r="J31" s="159" t="str">
        <f>+VLOOKUP(I31,'Tabla 12'!$D$5:$E$6,2,FALSE)</f>
        <v xml:space="preserve">NO ADMINISTRAR </v>
      </c>
      <c r="K31" s="12"/>
      <c r="L31" s="12"/>
      <c r="M31" s="12"/>
      <c r="N31" s="12"/>
      <c r="O31" s="12"/>
      <c r="P31" s="12"/>
      <c r="Q31" s="12"/>
      <c r="R31" s="12"/>
      <c r="S31" s="12"/>
      <c r="T31" s="12"/>
      <c r="U31" s="12"/>
      <c r="V31" s="12"/>
      <c r="W31" s="12"/>
      <c r="X31" s="12"/>
      <c r="Y31" s="12"/>
      <c r="Z31" s="12"/>
      <c r="AA31" s="12"/>
      <c r="AB31" s="12"/>
      <c r="AC31" s="12"/>
      <c r="AD31" s="12"/>
    </row>
    <row r="32" spans="1:30" s="152" customFormat="1" ht="36.75" customHeight="1" x14ac:dyDescent="0.3">
      <c r="A32" s="6" t="str">
        <f>'Matriz Nº2'!A30</f>
        <v>4.2</v>
      </c>
      <c r="B32" s="15" t="str">
        <f>IF(A32&lt;1,'Matriz Nº1'!F30,'Matriz Nº2'!B30)</f>
        <v xml:space="preserve">R007 Recurso Humano </v>
      </c>
      <c r="C32" s="15" t="str">
        <f>IF(A32&lt;1,'Matriz Nº1'!B30,'Matriz Nº2'!E30)</f>
        <v>ALTO</v>
      </c>
      <c r="D32" s="15" t="str">
        <f>IF(A32&lt;1,'Matriz Nº1'!B30,'Matriz Nº2'!I30)</f>
        <v>MEDIO</v>
      </c>
      <c r="E32" s="158" t="s">
        <v>29</v>
      </c>
      <c r="F32" s="160" t="s">
        <v>31</v>
      </c>
      <c r="G32" s="160" t="s">
        <v>47</v>
      </c>
      <c r="H32" s="160" t="s">
        <v>46</v>
      </c>
      <c r="I32" s="160" t="str">
        <f>+VLOOKUP(D32,'Tabla 12'!$B$4:$E$6,3,FALSE)</f>
        <v>ACEPTABLE</v>
      </c>
      <c r="J32" s="159" t="str">
        <f>+VLOOKUP(I32,'Tabla 12'!$D$5:$E$6,2,FALSE)</f>
        <v xml:space="preserve">NO ADMINISTRAR </v>
      </c>
      <c r="K32" s="12"/>
      <c r="L32" s="12"/>
      <c r="M32" s="12"/>
      <c r="N32" s="12"/>
      <c r="O32" s="12"/>
      <c r="P32" s="12"/>
      <c r="Q32" s="12"/>
      <c r="R32" s="12"/>
      <c r="S32" s="12"/>
      <c r="T32" s="12"/>
      <c r="U32" s="12"/>
      <c r="V32" s="12"/>
      <c r="W32" s="12"/>
      <c r="X32" s="12"/>
      <c r="Y32" s="12"/>
      <c r="Z32" s="12"/>
      <c r="AA32" s="12"/>
      <c r="AB32" s="12"/>
      <c r="AC32" s="12"/>
      <c r="AD32" s="12"/>
    </row>
    <row r="33" spans="1:30" s="152" customFormat="1" ht="36.75" customHeight="1" x14ac:dyDescent="0.3">
      <c r="A33" s="6" t="str">
        <f>'Matriz Nº2'!A31</f>
        <v>4.3</v>
      </c>
      <c r="B33" s="15" t="str">
        <f>IF(A33&lt;1,'Matriz Nº1'!F31,'Matriz Nº2'!B31)</f>
        <v xml:space="preserve">R003 Operativo </v>
      </c>
      <c r="C33" s="15" t="str">
        <f>IF(A33&lt;1,'Matriz Nº1'!B31,'Matriz Nº2'!E31)</f>
        <v>ALTO</v>
      </c>
      <c r="D33" s="15" t="str">
        <f>IF(A33&lt;1,'Matriz Nº1'!B31,'Matriz Nº2'!I31)</f>
        <v>MEDIO</v>
      </c>
      <c r="E33" s="158" t="s">
        <v>29</v>
      </c>
      <c r="F33" s="160" t="s">
        <v>31</v>
      </c>
      <c r="G33" s="160" t="s">
        <v>47</v>
      </c>
      <c r="H33" s="160" t="s">
        <v>46</v>
      </c>
      <c r="I33" s="160" t="str">
        <f>+VLOOKUP(D33,'Tabla 12'!$B$4:$E$6,3,FALSE)</f>
        <v>ACEPTABLE</v>
      </c>
      <c r="J33" s="159" t="str">
        <f>+VLOOKUP(I33,'Tabla 12'!$D$5:$E$6,2,FALSE)</f>
        <v xml:space="preserve">NO ADMINISTRAR </v>
      </c>
      <c r="K33" s="12"/>
      <c r="L33" s="12"/>
      <c r="M33" s="12"/>
      <c r="N33" s="12"/>
      <c r="O33" s="12"/>
      <c r="P33" s="12"/>
      <c r="Q33" s="12"/>
      <c r="R33" s="12"/>
      <c r="S33" s="12"/>
      <c r="T33" s="12"/>
      <c r="U33" s="12"/>
      <c r="V33" s="12"/>
      <c r="W33" s="12"/>
      <c r="X33" s="12"/>
      <c r="Y33" s="12"/>
      <c r="Z33" s="12"/>
      <c r="AA33" s="12"/>
      <c r="AB33" s="12"/>
      <c r="AC33" s="12"/>
      <c r="AD33" s="12"/>
    </row>
    <row r="34" spans="1:30" s="152" customFormat="1" ht="36.75" customHeight="1" x14ac:dyDescent="0.3">
      <c r="A34" s="6" t="str">
        <f>'Matriz Nº2'!A32</f>
        <v>4.4</v>
      </c>
      <c r="B34" s="15" t="e">
        <f>IF(A34&lt;1,'Matriz Nº1'!F32,'Matriz Nº2'!B32)</f>
        <v>#N/A</v>
      </c>
      <c r="C34" s="15" t="e">
        <f>IF(A34&lt;1,'Matriz Nº1'!B32,'Matriz Nº2'!E32)</f>
        <v>#N/A</v>
      </c>
      <c r="D34" s="15" t="e">
        <f>IF(A34&lt;1,'Matriz Nº1'!B32,'Matriz Nº2'!I32)</f>
        <v>#N/A</v>
      </c>
      <c r="E34" s="158" t="s">
        <v>29</v>
      </c>
      <c r="F34" s="160" t="s">
        <v>31</v>
      </c>
      <c r="G34" s="160" t="s">
        <v>47</v>
      </c>
      <c r="H34" s="160" t="s">
        <v>46</v>
      </c>
      <c r="I34" s="160" t="e">
        <f>+VLOOKUP(D34,'Tabla 12'!$B$4:$E$6,3,FALSE)</f>
        <v>#N/A</v>
      </c>
      <c r="J34" s="159" t="e">
        <f>+VLOOKUP(I34,'Tabla 12'!$D$5:$E$6,2,FALSE)</f>
        <v>#N/A</v>
      </c>
      <c r="K34" s="12"/>
      <c r="L34" s="12"/>
      <c r="M34" s="12"/>
      <c r="N34" s="12"/>
      <c r="O34" s="12"/>
      <c r="P34" s="12"/>
      <c r="Q34" s="12"/>
      <c r="R34" s="12"/>
      <c r="S34" s="12"/>
      <c r="T34" s="12"/>
      <c r="U34" s="12"/>
      <c r="V34" s="12"/>
      <c r="W34" s="12"/>
      <c r="X34" s="12"/>
      <c r="Y34" s="12"/>
      <c r="Z34" s="12"/>
      <c r="AA34" s="12"/>
      <c r="AB34" s="12"/>
      <c r="AC34" s="12"/>
      <c r="AD34" s="12"/>
    </row>
    <row r="35" spans="1:30" s="152" customFormat="1" ht="36.75" customHeight="1" thickBot="1" x14ac:dyDescent="0.35">
      <c r="A35" s="6" t="str">
        <f>'Matriz Nº2'!A33</f>
        <v>4.5</v>
      </c>
      <c r="B35" s="15" t="e">
        <f>IF(A35&lt;1,'Matriz Nº1'!F33,'Matriz Nº2'!B33)</f>
        <v>#N/A</v>
      </c>
      <c r="C35" s="15" t="e">
        <f>IF(A35&lt;1,'Matriz Nº1'!B33,'Matriz Nº2'!E33)</f>
        <v>#N/A</v>
      </c>
      <c r="D35" s="15" t="e">
        <f>IF(A35&lt;1,'Matriz Nº1'!B33,'Matriz Nº2'!I33)</f>
        <v>#N/A</v>
      </c>
      <c r="E35" s="158" t="s">
        <v>29</v>
      </c>
      <c r="F35" s="160" t="s">
        <v>31</v>
      </c>
      <c r="G35" s="160" t="s">
        <v>47</v>
      </c>
      <c r="H35" s="160" t="s">
        <v>46</v>
      </c>
      <c r="I35" s="160" t="e">
        <f>+VLOOKUP(D35,'Tabla 12'!$B$4:$E$6,3,FALSE)</f>
        <v>#N/A</v>
      </c>
      <c r="J35" s="159" t="e">
        <f>+VLOOKUP(I35,'Tabla 12'!$D$5:$E$6,2,FALSE)</f>
        <v>#N/A</v>
      </c>
      <c r="K35" s="12"/>
      <c r="L35" s="12"/>
      <c r="M35" s="12"/>
      <c r="N35" s="12"/>
      <c r="O35" s="12"/>
      <c r="P35" s="12"/>
      <c r="Q35" s="12"/>
      <c r="R35" s="12"/>
      <c r="S35" s="12"/>
      <c r="T35" s="12"/>
      <c r="U35" s="12"/>
      <c r="V35" s="12"/>
      <c r="W35" s="12"/>
      <c r="X35" s="12"/>
      <c r="Y35" s="12"/>
      <c r="Z35" s="12"/>
      <c r="AA35" s="12"/>
      <c r="AB35" s="12"/>
      <c r="AC35" s="12"/>
      <c r="AD35" s="12"/>
    </row>
    <row r="36" spans="1:30" s="152" customFormat="1" ht="18" customHeight="1" thickBot="1" x14ac:dyDescent="0.35">
      <c r="A36" s="110" t="str">
        <f>'Matriz Nº1'!A36</f>
        <v xml:space="preserve">Objetivo Estratégico: </v>
      </c>
      <c r="B36" s="326" t="str">
        <f>+'Matriz Nº1'!B36:H36</f>
        <v>Modernizar la Imprenta Nacional, en un plazo de 5 años; de tal manera que permita la mejora de los niveles de producción con prácticas amigables con el ambiente.</v>
      </c>
      <c r="C36" s="327"/>
      <c r="D36" s="327"/>
      <c r="E36" s="327"/>
      <c r="F36" s="345"/>
      <c r="G36" s="345"/>
      <c r="H36" s="345"/>
      <c r="I36" s="345"/>
      <c r="J36" s="327"/>
      <c r="K36" s="3"/>
      <c r="L36" s="3"/>
      <c r="M36" s="3"/>
      <c r="N36" s="3"/>
      <c r="O36" s="3"/>
      <c r="P36" s="3"/>
      <c r="Q36" s="3"/>
      <c r="R36" s="3"/>
      <c r="S36" s="3"/>
      <c r="T36" s="3"/>
      <c r="U36" s="3"/>
      <c r="V36" s="3"/>
      <c r="W36" s="3"/>
      <c r="X36" s="3"/>
      <c r="Y36" s="3"/>
      <c r="Z36" s="3"/>
      <c r="AA36" s="3"/>
      <c r="AB36" s="3"/>
      <c r="AC36" s="3"/>
      <c r="AD36" s="3"/>
    </row>
    <row r="37" spans="1:30" s="152" customFormat="1" ht="34.5" customHeight="1" x14ac:dyDescent="0.3">
      <c r="A37" s="14" t="str">
        <f>'Matriz Nº1'!A37</f>
        <v>Objetivo táctico</v>
      </c>
      <c r="B37" s="346" t="str">
        <f>+'Matriz Nº1'!B37:H37</f>
        <v>5. Mantener actualizados los contratos de mantenimiento preventivo y los insumos necesarios para que la unidad de Litografía, opere eficientemente.</v>
      </c>
      <c r="C37" s="347"/>
      <c r="D37" s="347"/>
      <c r="E37" s="347"/>
      <c r="F37" s="348"/>
      <c r="G37" s="348"/>
      <c r="H37" s="348"/>
      <c r="I37" s="348"/>
      <c r="J37" s="349"/>
      <c r="K37" s="3"/>
      <c r="L37" s="3"/>
      <c r="M37" s="3"/>
      <c r="N37" s="3"/>
      <c r="O37" s="3"/>
      <c r="P37" s="3"/>
      <c r="Q37" s="3"/>
      <c r="R37" s="3"/>
      <c r="S37" s="3"/>
      <c r="T37" s="3"/>
      <c r="U37" s="3"/>
      <c r="V37" s="3"/>
      <c r="W37" s="3"/>
      <c r="X37" s="3"/>
      <c r="Y37" s="3"/>
      <c r="Z37" s="3"/>
      <c r="AA37" s="3"/>
      <c r="AB37" s="3"/>
      <c r="AC37" s="3"/>
      <c r="AD37" s="3"/>
    </row>
    <row r="38" spans="1:30" s="152" customFormat="1" ht="36.75" customHeight="1" x14ac:dyDescent="0.3">
      <c r="A38" s="6">
        <f>'Matriz Nº2'!A36</f>
        <v>5.0999999999999996</v>
      </c>
      <c r="B38" s="15" t="str">
        <f>IF(A38&lt;1,'Matriz Nº1'!F36,'Matriz Nº2'!B36)</f>
        <v xml:space="preserve">R004 Insumos </v>
      </c>
      <c r="C38" s="15" t="str">
        <f>IF(A38&lt;1,'Matriz Nº1'!B36,'Matriz Nº2'!E36)</f>
        <v>ALTO</v>
      </c>
      <c r="D38" s="15" t="str">
        <f>IF(A38&lt;1,'Matriz Nº1'!B36,'Matriz Nº2'!I36)</f>
        <v>MEDIO</v>
      </c>
      <c r="E38" s="158" t="s">
        <v>29</v>
      </c>
      <c r="F38" s="160" t="s">
        <v>31</v>
      </c>
      <c r="G38" s="160" t="s">
        <v>47</v>
      </c>
      <c r="H38" s="160" t="s">
        <v>46</v>
      </c>
      <c r="I38" s="160" t="str">
        <f>+VLOOKUP(D38,'Tabla 12'!$B$4:$E$6,3,FALSE)</f>
        <v>ACEPTABLE</v>
      </c>
      <c r="J38" s="159" t="str">
        <f>+VLOOKUP(I38,'Tabla 12'!$D$5:$E$6,2,FALSE)</f>
        <v xml:space="preserve">NO ADMINISTRAR </v>
      </c>
      <c r="K38" s="12"/>
      <c r="L38" s="12"/>
      <c r="M38" s="12"/>
      <c r="N38" s="12"/>
      <c r="O38" s="12"/>
      <c r="P38" s="12"/>
      <c r="Q38" s="12"/>
      <c r="R38" s="12"/>
      <c r="S38" s="12"/>
      <c r="T38" s="12"/>
      <c r="U38" s="12"/>
      <c r="V38" s="12"/>
      <c r="W38" s="12"/>
      <c r="X38" s="12"/>
      <c r="Y38" s="12"/>
      <c r="Z38" s="12"/>
      <c r="AA38" s="12"/>
      <c r="AB38" s="12"/>
      <c r="AC38" s="12"/>
      <c r="AD38" s="12"/>
    </row>
    <row r="39" spans="1:30" s="152" customFormat="1" ht="36.75" customHeight="1" x14ac:dyDescent="0.3">
      <c r="A39" s="6" t="str">
        <f>'Matriz Nº2'!A37</f>
        <v>5.2</v>
      </c>
      <c r="B39" s="15" t="str">
        <f>IF(A39&lt;1,'Matriz Nº1'!F37,'Matriz Nº2'!B37)</f>
        <v xml:space="preserve">R003 Operativo </v>
      </c>
      <c r="C39" s="15" t="str">
        <f>IF(A39&lt;1,'Matriz Nº1'!B37,'Matriz Nº2'!E37)</f>
        <v>ALTO</v>
      </c>
      <c r="D39" s="15" t="str">
        <f>IF(A39&lt;1,'Matriz Nº1'!B37,'Matriz Nº2'!I37)</f>
        <v>MEDIO</v>
      </c>
      <c r="E39" s="158" t="s">
        <v>29</v>
      </c>
      <c r="F39" s="160" t="s">
        <v>31</v>
      </c>
      <c r="G39" s="160" t="s">
        <v>47</v>
      </c>
      <c r="H39" s="160" t="s">
        <v>46</v>
      </c>
      <c r="I39" s="160" t="str">
        <f>+VLOOKUP(D39,'Tabla 12'!$B$4:$E$6,3,FALSE)</f>
        <v>ACEPTABLE</v>
      </c>
      <c r="J39" s="159" t="str">
        <f>+VLOOKUP(I39,'Tabla 12'!$D$5:$E$6,2,FALSE)</f>
        <v xml:space="preserve">NO ADMINISTRAR </v>
      </c>
      <c r="K39" s="12"/>
      <c r="L39" s="12"/>
      <c r="M39" s="12"/>
      <c r="N39" s="12"/>
      <c r="O39" s="12"/>
      <c r="P39" s="12"/>
      <c r="Q39" s="12"/>
      <c r="R39" s="12"/>
      <c r="S39" s="12"/>
      <c r="T39" s="12"/>
      <c r="U39" s="12"/>
      <c r="V39" s="12"/>
      <c r="W39" s="12"/>
      <c r="X39" s="12"/>
      <c r="Y39" s="12"/>
      <c r="Z39" s="12"/>
      <c r="AA39" s="12"/>
      <c r="AB39" s="12"/>
      <c r="AC39" s="12"/>
      <c r="AD39" s="12"/>
    </row>
    <row r="40" spans="1:30" s="152" customFormat="1" ht="36.75" customHeight="1" x14ac:dyDescent="0.3">
      <c r="A40" s="6" t="str">
        <f>'Matriz Nº2'!A38</f>
        <v>5.3</v>
      </c>
      <c r="B40" s="15" t="str">
        <f>IF(A40&lt;1,'Matriz Nº1'!F38,'Matriz Nº2'!B38)</f>
        <v xml:space="preserve">R003 Operativo </v>
      </c>
      <c r="C40" s="15" t="str">
        <f>IF(A40&lt;1,'Matriz Nº1'!B38,'Matriz Nº2'!E38)</f>
        <v>ALTO</v>
      </c>
      <c r="D40" s="15" t="str">
        <f>IF(A40&lt;1,'Matriz Nº1'!B38,'Matriz Nº2'!I38)</f>
        <v>MEDIO</v>
      </c>
      <c r="E40" s="158" t="s">
        <v>29</v>
      </c>
      <c r="F40" s="160" t="s">
        <v>31</v>
      </c>
      <c r="G40" s="160" t="s">
        <v>47</v>
      </c>
      <c r="H40" s="160" t="s">
        <v>46</v>
      </c>
      <c r="I40" s="160" t="str">
        <f>+VLOOKUP(D40,'Tabla 12'!$B$4:$E$6,3,FALSE)</f>
        <v>ACEPTABLE</v>
      </c>
      <c r="J40" s="159" t="str">
        <f>+VLOOKUP(I40,'Tabla 12'!$D$5:$E$6,2,FALSE)</f>
        <v xml:space="preserve">NO ADMINISTRAR </v>
      </c>
      <c r="K40" s="12"/>
      <c r="L40" s="12"/>
      <c r="M40" s="12"/>
      <c r="N40" s="12"/>
      <c r="O40" s="12"/>
      <c r="P40" s="12"/>
      <c r="Q40" s="12"/>
      <c r="R40" s="12"/>
      <c r="S40" s="12"/>
      <c r="T40" s="12"/>
      <c r="U40" s="12"/>
      <c r="V40" s="12"/>
      <c r="W40" s="12"/>
      <c r="X40" s="12"/>
      <c r="Y40" s="12"/>
      <c r="Z40" s="12"/>
      <c r="AA40" s="12"/>
      <c r="AB40" s="12"/>
      <c r="AC40" s="12"/>
      <c r="AD40" s="12"/>
    </row>
    <row r="41" spans="1:30" s="152" customFormat="1" ht="36.75" customHeight="1" x14ac:dyDescent="0.3">
      <c r="A41" s="6" t="str">
        <f>'Matriz Nº2'!A39</f>
        <v>5.4</v>
      </c>
      <c r="B41" s="15" t="str">
        <f>IF(A41&lt;1,'Matriz Nº1'!F39,'Matriz Nº2'!B39)</f>
        <v xml:space="preserve">R005 Estratégico </v>
      </c>
      <c r="C41" s="15" t="str">
        <f>IF(A41&lt;1,'Matriz Nº1'!B39,'Matriz Nº2'!E39)</f>
        <v>ALTO</v>
      </c>
      <c r="D41" s="15" t="str">
        <f>IF(A41&lt;1,'Matriz Nº1'!B39,'Matriz Nº2'!I39)</f>
        <v>MEDIO</v>
      </c>
      <c r="E41" s="158" t="s">
        <v>29</v>
      </c>
      <c r="F41" s="160" t="s">
        <v>31</v>
      </c>
      <c r="G41" s="160" t="s">
        <v>47</v>
      </c>
      <c r="H41" s="160" t="s">
        <v>46</v>
      </c>
      <c r="I41" s="160" t="str">
        <f>+VLOOKUP(D41,'Tabla 12'!$B$4:$E$6,3,FALSE)</f>
        <v>ACEPTABLE</v>
      </c>
      <c r="J41" s="159" t="str">
        <f>+VLOOKUP(I41,'Tabla 12'!$D$5:$E$6,2,FALSE)</f>
        <v xml:space="preserve">NO ADMINISTRAR </v>
      </c>
      <c r="K41" s="12"/>
      <c r="L41" s="12"/>
      <c r="M41" s="12"/>
      <c r="N41" s="12"/>
      <c r="O41" s="12"/>
      <c r="P41" s="12"/>
      <c r="Q41" s="12"/>
      <c r="R41" s="12"/>
      <c r="S41" s="12"/>
      <c r="T41" s="12"/>
      <c r="U41" s="12"/>
      <c r="V41" s="12"/>
      <c r="W41" s="12"/>
      <c r="X41" s="12"/>
      <c r="Y41" s="12"/>
      <c r="Z41" s="12"/>
      <c r="AA41" s="12"/>
      <c r="AB41" s="12"/>
      <c r="AC41" s="12"/>
      <c r="AD41" s="12"/>
    </row>
    <row r="42" spans="1:30" s="152" customFormat="1" ht="36.75" customHeight="1" thickBot="1" x14ac:dyDescent="0.35">
      <c r="A42" s="6" t="str">
        <f>'Matriz Nº2'!A40</f>
        <v>5.5</v>
      </c>
      <c r="B42" s="15" t="e">
        <f>IF(A42&lt;1,'Matriz Nº1'!F40,'Matriz Nº2'!B40)</f>
        <v>#N/A</v>
      </c>
      <c r="C42" s="15" t="e">
        <f>IF(A42&lt;1,'Matriz Nº1'!B40,'Matriz Nº2'!E40)</f>
        <v>#N/A</v>
      </c>
      <c r="D42" s="15" t="e">
        <f>IF(A42&lt;1,'Matriz Nº1'!B40,'Matriz Nº2'!I40)</f>
        <v>#N/A</v>
      </c>
      <c r="E42" s="158" t="s">
        <v>29</v>
      </c>
      <c r="F42" s="160" t="s">
        <v>31</v>
      </c>
      <c r="G42" s="160" t="s">
        <v>47</v>
      </c>
      <c r="H42" s="160" t="s">
        <v>46</v>
      </c>
      <c r="I42" s="160" t="e">
        <f>+VLOOKUP(D42,'Tabla 12'!$B$4:$E$6,3,FALSE)</f>
        <v>#N/A</v>
      </c>
      <c r="J42" s="159" t="e">
        <f>+VLOOKUP(I42,'Tabla 12'!$D$5:$E$6,2,FALSE)</f>
        <v>#N/A</v>
      </c>
      <c r="K42" s="12"/>
      <c r="L42" s="12"/>
      <c r="M42" s="12"/>
      <c r="N42" s="12"/>
      <c r="O42" s="12"/>
      <c r="P42" s="12"/>
      <c r="Q42" s="12"/>
      <c r="R42" s="12"/>
      <c r="S42" s="12"/>
      <c r="T42" s="12"/>
      <c r="U42" s="12"/>
      <c r="V42" s="12"/>
      <c r="W42" s="12"/>
      <c r="X42" s="12"/>
      <c r="Y42" s="12"/>
      <c r="Z42" s="12"/>
      <c r="AA42" s="12"/>
      <c r="AB42" s="12"/>
      <c r="AC42" s="12"/>
      <c r="AD42" s="12"/>
    </row>
    <row r="43" spans="1:30" s="152" customFormat="1" ht="18" customHeight="1" thickBot="1" x14ac:dyDescent="0.35">
      <c r="A43" s="110" t="str">
        <f>'Matriz Nº1'!A43</f>
        <v xml:space="preserve">Objetivo Estratégico: </v>
      </c>
      <c r="B43" s="326" t="str">
        <f>+'Matriz Nº1'!B43:H43</f>
        <v>Modernizar la Imprenta Nacional, en un plazo de 5 años; de tal manera que permita la mejora de los niveles de producción con prácticas amigables con el ambiente.</v>
      </c>
      <c r="C43" s="327"/>
      <c r="D43" s="327"/>
      <c r="E43" s="327"/>
      <c r="F43" s="345"/>
      <c r="G43" s="345"/>
      <c r="H43" s="345"/>
      <c r="I43" s="345"/>
      <c r="J43" s="327"/>
      <c r="K43" s="3"/>
      <c r="L43" s="3"/>
      <c r="M43" s="3"/>
      <c r="N43" s="3"/>
      <c r="O43" s="3"/>
      <c r="P43" s="3"/>
      <c r="Q43" s="3"/>
      <c r="R43" s="3"/>
      <c r="S43" s="3"/>
      <c r="T43" s="3"/>
      <c r="U43" s="3"/>
      <c r="V43" s="3"/>
      <c r="W43" s="3"/>
      <c r="X43" s="3"/>
      <c r="Y43" s="3"/>
      <c r="Z43" s="3"/>
      <c r="AA43" s="3"/>
      <c r="AB43" s="3"/>
      <c r="AC43" s="3"/>
      <c r="AD43" s="3"/>
    </row>
    <row r="44" spans="1:30" s="152" customFormat="1" ht="34.5" customHeight="1" x14ac:dyDescent="0.3">
      <c r="A44" s="14" t="str">
        <f>'Matriz Nº1'!A44</f>
        <v>Objetivo táctico</v>
      </c>
      <c r="B44" s="346" t="str">
        <f>+'Matriz Nº1'!B44:H44</f>
        <v>6. Mantener actualizados los contratos de mantenimiento preventivo y los insumos necesarios para que la unidad de Encuadernación, opere eficientemente.</v>
      </c>
      <c r="C44" s="347"/>
      <c r="D44" s="347"/>
      <c r="E44" s="347"/>
      <c r="F44" s="348"/>
      <c r="G44" s="348"/>
      <c r="H44" s="348"/>
      <c r="I44" s="348"/>
      <c r="J44" s="349"/>
      <c r="K44" s="3"/>
      <c r="L44" s="3"/>
      <c r="M44" s="3"/>
      <c r="N44" s="3"/>
      <c r="O44" s="3"/>
      <c r="P44" s="3"/>
      <c r="Q44" s="3"/>
      <c r="R44" s="3"/>
      <c r="S44" s="3"/>
      <c r="T44" s="3"/>
      <c r="U44" s="3"/>
      <c r="V44" s="3"/>
      <c r="W44" s="3"/>
      <c r="X44" s="3"/>
      <c r="Y44" s="3"/>
      <c r="Z44" s="3"/>
      <c r="AA44" s="3"/>
      <c r="AB44" s="3"/>
      <c r="AC44" s="3"/>
      <c r="AD44" s="3"/>
    </row>
    <row r="45" spans="1:30" s="152" customFormat="1" ht="36.75" customHeight="1" x14ac:dyDescent="0.3">
      <c r="A45" s="6">
        <f>'Matriz Nº2'!A43</f>
        <v>6.1</v>
      </c>
      <c r="B45" s="15" t="str">
        <f>IF(A45&lt;1,'Matriz Nº1'!F43,'Matriz Nº2'!B43)</f>
        <v xml:space="preserve">R004 Insumos </v>
      </c>
      <c r="C45" s="15" t="str">
        <f>IF(A45&lt;1,'Matriz Nº1'!B43,'Matriz Nº2'!E43)</f>
        <v>ALTO</v>
      </c>
      <c r="D45" s="15" t="str">
        <f>IF(A45&lt;1,'Matriz Nº1'!B43,'Matriz Nº2'!I43)</f>
        <v>MEDIO</v>
      </c>
      <c r="E45" s="158" t="s">
        <v>29</v>
      </c>
      <c r="F45" s="160" t="s">
        <v>31</v>
      </c>
      <c r="G45" s="160" t="s">
        <v>47</v>
      </c>
      <c r="H45" s="160" t="s">
        <v>46</v>
      </c>
      <c r="I45" s="160" t="str">
        <f>+VLOOKUP(D45,'Tabla 12'!$B$4:$E$6,3,FALSE)</f>
        <v>ACEPTABLE</v>
      </c>
      <c r="J45" s="159" t="str">
        <f>+VLOOKUP(I45,'Tabla 12'!$D$5:$E$6,2,FALSE)</f>
        <v xml:space="preserve">NO ADMINISTRAR </v>
      </c>
      <c r="K45" s="12"/>
      <c r="L45" s="12"/>
      <c r="M45" s="12"/>
      <c r="N45" s="12"/>
      <c r="O45" s="12"/>
      <c r="P45" s="12"/>
      <c r="Q45" s="12"/>
      <c r="R45" s="12"/>
      <c r="S45" s="12"/>
      <c r="T45" s="12"/>
      <c r="U45" s="12"/>
      <c r="V45" s="12"/>
      <c r="W45" s="12"/>
      <c r="X45" s="12"/>
      <c r="Y45" s="12"/>
      <c r="Z45" s="12"/>
      <c r="AA45" s="12"/>
      <c r="AB45" s="12"/>
      <c r="AC45" s="12"/>
      <c r="AD45" s="12"/>
    </row>
    <row r="46" spans="1:30" s="152" customFormat="1" ht="36.75" customHeight="1" x14ac:dyDescent="0.3">
      <c r="A46" s="6" t="str">
        <f>'Matriz Nº2'!A44</f>
        <v>6.2</v>
      </c>
      <c r="B46" s="15" t="str">
        <f>IF(A46&lt;1,'Matriz Nº1'!F44,'Matriz Nº2'!B44)</f>
        <v xml:space="preserve">R005 Estratégico </v>
      </c>
      <c r="C46" s="15" t="str">
        <f>IF(A46&lt;1,'Matriz Nº1'!B44,'Matriz Nº2'!E44)</f>
        <v>ALTO</v>
      </c>
      <c r="D46" s="15" t="str">
        <f>IF(A46&lt;1,'Matriz Nº1'!B44,'Matriz Nº2'!I44)</f>
        <v>ALTO</v>
      </c>
      <c r="E46" s="158" t="s">
        <v>29</v>
      </c>
      <c r="F46" s="160" t="s">
        <v>31</v>
      </c>
      <c r="G46" s="160" t="s">
        <v>47</v>
      </c>
      <c r="H46" s="160" t="s">
        <v>46</v>
      </c>
      <c r="I46" s="160" t="str">
        <f>+VLOOKUP(D46,'Tabla 12'!$B$4:$E$6,3,FALSE)</f>
        <v>NO ACEPTABLE</v>
      </c>
      <c r="J46" s="159" t="str">
        <f>+VLOOKUP(I46,'Tabla 12'!$D$5:$E$6,2,FALSE)</f>
        <v>ADMINISTRAR</v>
      </c>
      <c r="K46" s="12"/>
      <c r="L46" s="12"/>
      <c r="M46" s="12"/>
      <c r="N46" s="12"/>
      <c r="O46" s="12"/>
      <c r="P46" s="12"/>
      <c r="Q46" s="12"/>
      <c r="R46" s="12"/>
      <c r="S46" s="12"/>
      <c r="T46" s="12"/>
      <c r="U46" s="12"/>
      <c r="V46" s="12"/>
      <c r="W46" s="12"/>
      <c r="X46" s="12"/>
      <c r="Y46" s="12"/>
      <c r="Z46" s="12"/>
      <c r="AA46" s="12"/>
      <c r="AB46" s="12"/>
      <c r="AC46" s="12"/>
      <c r="AD46" s="12"/>
    </row>
    <row r="47" spans="1:30" s="152" customFormat="1" ht="36.75" customHeight="1" x14ac:dyDescent="0.3">
      <c r="A47" s="6" t="str">
        <f>'Matriz Nº2'!A45</f>
        <v>6.3</v>
      </c>
      <c r="B47" s="15" t="str">
        <f>IF(A47&lt;1,'Matriz Nº1'!F45,'Matriz Nº2'!B45)</f>
        <v xml:space="preserve">R009 Políticos </v>
      </c>
      <c r="C47" s="15" t="str">
        <f>IF(A47&lt;1,'Matriz Nº1'!B45,'Matriz Nº2'!E45)</f>
        <v>ALTO</v>
      </c>
      <c r="D47" s="15" t="str">
        <f>IF(A47&lt;1,'Matriz Nº1'!B45,'Matriz Nº2'!I45)</f>
        <v>MEDIO</v>
      </c>
      <c r="E47" s="158" t="s">
        <v>29</v>
      </c>
      <c r="F47" s="160" t="s">
        <v>31</v>
      </c>
      <c r="G47" s="160" t="s">
        <v>47</v>
      </c>
      <c r="H47" s="160" t="s">
        <v>46</v>
      </c>
      <c r="I47" s="160" t="str">
        <f>+VLOOKUP(D47,'Tabla 12'!$B$4:$E$6,3,FALSE)</f>
        <v>ACEPTABLE</v>
      </c>
      <c r="J47" s="159" t="str">
        <f>+VLOOKUP(I47,'Tabla 12'!$D$5:$E$6,2,FALSE)</f>
        <v xml:space="preserve">NO ADMINISTRAR </v>
      </c>
      <c r="K47" s="12"/>
      <c r="L47" s="12"/>
      <c r="M47" s="12"/>
      <c r="N47" s="12"/>
      <c r="O47" s="12"/>
      <c r="P47" s="12"/>
      <c r="Q47" s="12"/>
      <c r="R47" s="12"/>
      <c r="S47" s="12"/>
      <c r="T47" s="12"/>
      <c r="U47" s="12"/>
      <c r="V47" s="12"/>
      <c r="W47" s="12"/>
      <c r="X47" s="12"/>
      <c r="Y47" s="12"/>
      <c r="Z47" s="12"/>
      <c r="AA47" s="12"/>
      <c r="AB47" s="12"/>
      <c r="AC47" s="12"/>
      <c r="AD47" s="12"/>
    </row>
    <row r="48" spans="1:30" s="152" customFormat="1" ht="36.75" customHeight="1" x14ac:dyDescent="0.3">
      <c r="A48" s="6" t="str">
        <f>'Matriz Nº2'!A46</f>
        <v>6.4</v>
      </c>
      <c r="B48" s="15" t="str">
        <f>IF(A48&lt;1,'Matriz Nº1'!F46,'Matriz Nº2'!B46)</f>
        <v xml:space="preserve">R011 Financiero  </v>
      </c>
      <c r="C48" s="15" t="str">
        <f>IF(A48&lt;1,'Matriz Nº1'!B46,'Matriz Nº2'!E46)</f>
        <v>ALTO</v>
      </c>
      <c r="D48" s="15" t="str">
        <f>IF(A48&lt;1,'Matriz Nº1'!B46,'Matriz Nº2'!I46)</f>
        <v>MEDIO</v>
      </c>
      <c r="E48" s="158" t="s">
        <v>29</v>
      </c>
      <c r="F48" s="160" t="s">
        <v>31</v>
      </c>
      <c r="G48" s="160" t="s">
        <v>47</v>
      </c>
      <c r="H48" s="160" t="s">
        <v>46</v>
      </c>
      <c r="I48" s="160" t="str">
        <f>+VLOOKUP(D48,'Tabla 12'!$B$4:$E$6,3,FALSE)</f>
        <v>ACEPTABLE</v>
      </c>
      <c r="J48" s="159" t="str">
        <f>+VLOOKUP(I48,'Tabla 12'!$D$5:$E$6,2,FALSE)</f>
        <v xml:space="preserve">NO ADMINISTRAR </v>
      </c>
      <c r="K48" s="12"/>
      <c r="L48" s="12"/>
      <c r="M48" s="12"/>
      <c r="N48" s="12"/>
      <c r="O48" s="12"/>
      <c r="P48" s="12"/>
      <c r="Q48" s="12"/>
      <c r="R48" s="12"/>
      <c r="S48" s="12"/>
      <c r="T48" s="12"/>
      <c r="U48" s="12"/>
      <c r="V48" s="12"/>
      <c r="W48" s="12"/>
      <c r="X48" s="12"/>
      <c r="Y48" s="12"/>
      <c r="Z48" s="12"/>
      <c r="AA48" s="12"/>
      <c r="AB48" s="12"/>
      <c r="AC48" s="12"/>
      <c r="AD48" s="12"/>
    </row>
    <row r="49" spans="1:30" s="152" customFormat="1" ht="36.75" customHeight="1" thickBot="1" x14ac:dyDescent="0.35">
      <c r="A49" s="6" t="str">
        <f>'Matriz Nº2'!A47</f>
        <v>6.5</v>
      </c>
      <c r="B49" s="15" t="e">
        <f>IF(A49&lt;1,'Matriz Nº1'!F47,'Matriz Nº2'!B47)</f>
        <v>#N/A</v>
      </c>
      <c r="C49" s="15" t="e">
        <f>IF(A49&lt;1,'Matriz Nº1'!B47,'Matriz Nº2'!E47)</f>
        <v>#N/A</v>
      </c>
      <c r="D49" s="15" t="e">
        <f>IF(A49&lt;1,'Matriz Nº1'!B47,'Matriz Nº2'!I47)</f>
        <v>#N/A</v>
      </c>
      <c r="E49" s="158" t="s">
        <v>29</v>
      </c>
      <c r="F49" s="160" t="s">
        <v>31</v>
      </c>
      <c r="G49" s="160" t="s">
        <v>47</v>
      </c>
      <c r="H49" s="160" t="s">
        <v>46</v>
      </c>
      <c r="I49" s="160" t="e">
        <f>+VLOOKUP(D49,'Tabla 12'!$B$4:$E$6,3,FALSE)</f>
        <v>#N/A</v>
      </c>
      <c r="J49" s="159" t="e">
        <f>+VLOOKUP(I49,'Tabla 12'!$D$5:$E$6,2,FALSE)</f>
        <v>#N/A</v>
      </c>
      <c r="K49" s="12"/>
      <c r="L49" s="12"/>
      <c r="M49" s="12"/>
      <c r="N49" s="12"/>
      <c r="O49" s="12"/>
      <c r="P49" s="12"/>
      <c r="Q49" s="12"/>
      <c r="R49" s="12"/>
      <c r="S49" s="12"/>
      <c r="T49" s="12"/>
      <c r="U49" s="12"/>
      <c r="V49" s="12"/>
      <c r="W49" s="12"/>
      <c r="X49" s="12"/>
      <c r="Y49" s="12"/>
      <c r="Z49" s="12"/>
      <c r="AA49" s="12"/>
      <c r="AB49" s="12"/>
      <c r="AC49" s="12"/>
      <c r="AD49" s="12"/>
    </row>
    <row r="50" spans="1:30" s="152" customFormat="1" ht="18" customHeight="1" thickBot="1" x14ac:dyDescent="0.35">
      <c r="A50" s="110" t="str">
        <f>'Matriz Nº1'!A50</f>
        <v xml:space="preserve">Objetivo Estratégico: </v>
      </c>
      <c r="B50" s="326" t="str">
        <f>+'Matriz Nº1'!B50:H50</f>
        <v>Modernizar la Imprenta Nacional, en un plazo de 5 años; de tal manera que permita la mejora de los niveles de producción con prácticas amigables con el ambiente.</v>
      </c>
      <c r="C50" s="327"/>
      <c r="D50" s="327"/>
      <c r="E50" s="327"/>
      <c r="F50" s="345"/>
      <c r="G50" s="345"/>
      <c r="H50" s="345"/>
      <c r="I50" s="345"/>
      <c r="J50" s="327"/>
      <c r="K50" s="3"/>
      <c r="L50" s="3"/>
      <c r="M50" s="3"/>
      <c r="N50" s="3"/>
      <c r="O50" s="3"/>
      <c r="P50" s="3"/>
      <c r="Q50" s="3"/>
      <c r="R50" s="3"/>
      <c r="S50" s="3"/>
      <c r="T50" s="3"/>
      <c r="U50" s="3"/>
      <c r="V50" s="3"/>
      <c r="W50" s="3"/>
      <c r="X50" s="3"/>
      <c r="Y50" s="3"/>
      <c r="Z50" s="3"/>
      <c r="AA50" s="3"/>
      <c r="AB50" s="3"/>
      <c r="AC50" s="3"/>
      <c r="AD50" s="3"/>
    </row>
    <row r="51" spans="1:30" s="152" customFormat="1" ht="34.5" customHeight="1" x14ac:dyDescent="0.3">
      <c r="A51" s="14" t="str">
        <f>'Matriz Nº1'!A51</f>
        <v>Objetivo táctico</v>
      </c>
      <c r="B51" s="346" t="str">
        <f>+'Matriz Nº1'!B51:H51</f>
        <v>7. Mantener actualizados los contratos de mantenimiento preventivo y los insumos necesarios para que la unidad de Guillotinas, opere eficientemente.</v>
      </c>
      <c r="C51" s="347"/>
      <c r="D51" s="347"/>
      <c r="E51" s="347"/>
      <c r="F51" s="348"/>
      <c r="G51" s="348"/>
      <c r="H51" s="348"/>
      <c r="I51" s="348"/>
      <c r="J51" s="349"/>
      <c r="K51" s="3"/>
      <c r="L51" s="3"/>
      <c r="M51" s="3"/>
      <c r="N51" s="3"/>
      <c r="O51" s="3"/>
      <c r="P51" s="3"/>
      <c r="Q51" s="3"/>
      <c r="R51" s="3"/>
      <c r="S51" s="3"/>
      <c r="T51" s="3"/>
      <c r="U51" s="3"/>
      <c r="V51" s="3"/>
      <c r="W51" s="3"/>
      <c r="X51" s="3"/>
      <c r="Y51" s="3"/>
      <c r="Z51" s="3"/>
      <c r="AA51" s="3"/>
      <c r="AB51" s="3"/>
      <c r="AC51" s="3"/>
      <c r="AD51" s="3"/>
    </row>
    <row r="52" spans="1:30" s="152" customFormat="1" ht="36.75" customHeight="1" x14ac:dyDescent="0.3">
      <c r="A52" s="6" t="str">
        <f>'Matriz Nº2'!A50</f>
        <v>7.1</v>
      </c>
      <c r="B52" s="15" t="str">
        <f>IF(A52&lt;1,'Matriz Nº1'!F50,'Matriz Nº2'!B50)</f>
        <v xml:space="preserve">R007 Recurso Humano </v>
      </c>
      <c r="C52" s="15" t="str">
        <f>IF(A52&lt;1,'Matriz Nº1'!B50,'Matriz Nº2'!E50)</f>
        <v>ALTO</v>
      </c>
      <c r="D52" s="15" t="str">
        <f>IF(A52&lt;1,'Matriz Nº1'!B50,'Matriz Nº2'!I50)</f>
        <v>MEDIO</v>
      </c>
      <c r="E52" s="158" t="s">
        <v>29</v>
      </c>
      <c r="F52" s="160" t="s">
        <v>31</v>
      </c>
      <c r="G52" s="160" t="s">
        <v>47</v>
      </c>
      <c r="H52" s="160" t="s">
        <v>46</v>
      </c>
      <c r="I52" s="160" t="str">
        <f>+VLOOKUP(D52,'Tabla 12'!$B$4:$E$6,3,FALSE)</f>
        <v>ACEPTABLE</v>
      </c>
      <c r="J52" s="159" t="str">
        <f>+VLOOKUP(I52,'Tabla 12'!$D$5:$E$6,2,FALSE)</f>
        <v xml:space="preserve">NO ADMINISTRAR </v>
      </c>
      <c r="K52" s="12"/>
      <c r="L52" s="12"/>
      <c r="M52" s="12"/>
      <c r="N52" s="12"/>
      <c r="O52" s="12"/>
      <c r="P52" s="12"/>
      <c r="Q52" s="12"/>
      <c r="R52" s="12"/>
      <c r="S52" s="12"/>
      <c r="T52" s="12"/>
      <c r="U52" s="12"/>
      <c r="V52" s="12"/>
      <c r="W52" s="12"/>
      <c r="X52" s="12"/>
      <c r="Y52" s="12"/>
      <c r="Z52" s="12"/>
      <c r="AA52" s="12"/>
      <c r="AB52" s="12"/>
      <c r="AC52" s="12"/>
      <c r="AD52" s="12"/>
    </row>
    <row r="53" spans="1:30" s="152" customFormat="1" ht="36.75" customHeight="1" x14ac:dyDescent="0.3">
      <c r="A53" s="6" t="str">
        <f>'Matriz Nº2'!A51</f>
        <v>7.2</v>
      </c>
      <c r="B53" s="15" t="str">
        <f>IF(A53&lt;1,'Matriz Nº1'!F51,'Matriz Nº2'!B51)</f>
        <v xml:space="preserve">R001 Tecnologías de Información </v>
      </c>
      <c r="C53" s="15" t="str">
        <f>IF(A53&lt;1,'Matriz Nº1'!B51,'Matriz Nº2'!E51)</f>
        <v>ALTO</v>
      </c>
      <c r="D53" s="15" t="str">
        <f>IF(A53&lt;1,'Matriz Nº1'!B51,'Matriz Nº2'!I51)</f>
        <v>MEDIO</v>
      </c>
      <c r="E53" s="158" t="s">
        <v>29</v>
      </c>
      <c r="F53" s="160" t="s">
        <v>31</v>
      </c>
      <c r="G53" s="160" t="s">
        <v>47</v>
      </c>
      <c r="H53" s="160" t="s">
        <v>46</v>
      </c>
      <c r="I53" s="160" t="str">
        <f>+VLOOKUP(D53,'Tabla 12'!$B$4:$E$6,3,FALSE)</f>
        <v>ACEPTABLE</v>
      </c>
      <c r="J53" s="159" t="str">
        <f>+VLOOKUP(I53,'Tabla 12'!$D$5:$E$6,2,FALSE)</f>
        <v xml:space="preserve">NO ADMINISTRAR </v>
      </c>
      <c r="K53" s="12"/>
      <c r="L53" s="12"/>
      <c r="M53" s="12"/>
      <c r="N53" s="12"/>
      <c r="O53" s="12"/>
      <c r="P53" s="12"/>
      <c r="Q53" s="12"/>
      <c r="R53" s="12"/>
      <c r="S53" s="12"/>
      <c r="T53" s="12"/>
      <c r="U53" s="12"/>
      <c r="V53" s="12"/>
      <c r="W53" s="12"/>
      <c r="X53" s="12"/>
      <c r="Y53" s="12"/>
      <c r="Z53" s="12"/>
      <c r="AA53" s="12"/>
      <c r="AB53" s="12"/>
      <c r="AC53" s="12"/>
      <c r="AD53" s="12"/>
    </row>
    <row r="54" spans="1:30" s="152" customFormat="1" ht="36.75" customHeight="1" x14ac:dyDescent="0.3">
      <c r="A54" s="6" t="str">
        <f>'Matriz Nº2'!A52</f>
        <v>7.3</v>
      </c>
      <c r="B54" s="15" t="e">
        <f>IF(A54&lt;1,'Matriz Nº1'!F52,'Matriz Nº2'!B52)</f>
        <v>#N/A</v>
      </c>
      <c r="C54" s="15" t="e">
        <f>IF(A54&lt;1,'Matriz Nº1'!B52,'Matriz Nº2'!E52)</f>
        <v>#N/A</v>
      </c>
      <c r="D54" s="15" t="e">
        <f>IF(A54&lt;1,'Matriz Nº1'!B52,'Matriz Nº2'!I52)</f>
        <v>#N/A</v>
      </c>
      <c r="E54" s="158" t="s">
        <v>29</v>
      </c>
      <c r="F54" s="160" t="s">
        <v>31</v>
      </c>
      <c r="G54" s="160" t="s">
        <v>47</v>
      </c>
      <c r="H54" s="160" t="s">
        <v>46</v>
      </c>
      <c r="I54" s="160" t="e">
        <f>+VLOOKUP(D54,'Tabla 12'!$B$4:$E$6,3,FALSE)</f>
        <v>#N/A</v>
      </c>
      <c r="J54" s="159" t="e">
        <f>+VLOOKUP(I54,'Tabla 12'!$D$5:$E$6,2,FALSE)</f>
        <v>#N/A</v>
      </c>
      <c r="K54" s="12"/>
      <c r="L54" s="12"/>
      <c r="M54" s="12"/>
      <c r="N54" s="12"/>
      <c r="O54" s="12"/>
      <c r="P54" s="12"/>
      <c r="Q54" s="12"/>
      <c r="R54" s="12"/>
      <c r="S54" s="12"/>
      <c r="T54" s="12"/>
      <c r="U54" s="12"/>
      <c r="V54" s="12"/>
      <c r="W54" s="12"/>
      <c r="X54" s="12"/>
      <c r="Y54" s="12"/>
      <c r="Z54" s="12"/>
      <c r="AA54" s="12"/>
      <c r="AB54" s="12"/>
      <c r="AC54" s="12"/>
      <c r="AD54" s="12"/>
    </row>
    <row r="55" spans="1:30" s="152" customFormat="1" ht="36.75" customHeight="1" x14ac:dyDescent="0.3">
      <c r="A55" s="6" t="str">
        <f>'Matriz Nº2'!A53</f>
        <v>7.4</v>
      </c>
      <c r="B55" s="15" t="e">
        <f>IF(A55&lt;1,'Matriz Nº1'!F53,'Matriz Nº2'!B53)</f>
        <v>#N/A</v>
      </c>
      <c r="C55" s="15" t="e">
        <f>IF(A55&lt;1,'Matriz Nº1'!B53,'Matriz Nº2'!E53)</f>
        <v>#N/A</v>
      </c>
      <c r="D55" s="15" t="e">
        <f>IF(A55&lt;1,'Matriz Nº1'!B53,'Matriz Nº2'!I53)</f>
        <v>#N/A</v>
      </c>
      <c r="E55" s="158" t="s">
        <v>29</v>
      </c>
      <c r="F55" s="160" t="s">
        <v>31</v>
      </c>
      <c r="G55" s="160" t="s">
        <v>47</v>
      </c>
      <c r="H55" s="160" t="s">
        <v>46</v>
      </c>
      <c r="I55" s="160" t="e">
        <f>+VLOOKUP(D55,'Tabla 12'!$B$4:$E$6,3,FALSE)</f>
        <v>#N/A</v>
      </c>
      <c r="J55" s="159" t="e">
        <f>+VLOOKUP(I55,'Tabla 12'!$D$5:$E$6,2,FALSE)</f>
        <v>#N/A</v>
      </c>
      <c r="K55" s="12"/>
      <c r="L55" s="12"/>
      <c r="M55" s="12"/>
      <c r="N55" s="12"/>
      <c r="O55" s="12"/>
      <c r="P55" s="12"/>
      <c r="Q55" s="12"/>
      <c r="R55" s="12"/>
      <c r="S55" s="12"/>
      <c r="T55" s="12"/>
      <c r="U55" s="12"/>
      <c r="V55" s="12"/>
      <c r="W55" s="12"/>
      <c r="X55" s="12"/>
      <c r="Y55" s="12"/>
      <c r="Z55" s="12"/>
      <c r="AA55" s="12"/>
      <c r="AB55" s="12"/>
      <c r="AC55" s="12"/>
      <c r="AD55" s="12"/>
    </row>
    <row r="56" spans="1:30" s="152" customFormat="1" ht="36.75" customHeight="1" thickBot="1" x14ac:dyDescent="0.35">
      <c r="A56" s="6" t="str">
        <f>'Matriz Nº2'!A54</f>
        <v>7.5</v>
      </c>
      <c r="B56" s="15" t="e">
        <f>IF(A56&lt;1,'Matriz Nº1'!F54,'Matriz Nº2'!B54)</f>
        <v>#N/A</v>
      </c>
      <c r="C56" s="15" t="e">
        <f>IF(A56&lt;1,'Matriz Nº1'!B54,'Matriz Nº2'!E54)</f>
        <v>#N/A</v>
      </c>
      <c r="D56" s="15" t="e">
        <f>IF(A56&lt;1,'Matriz Nº1'!B54,'Matriz Nº2'!I54)</f>
        <v>#N/A</v>
      </c>
      <c r="E56" s="158" t="s">
        <v>29</v>
      </c>
      <c r="F56" s="160" t="s">
        <v>31</v>
      </c>
      <c r="G56" s="160" t="s">
        <v>47</v>
      </c>
      <c r="H56" s="160" t="s">
        <v>46</v>
      </c>
      <c r="I56" s="160" t="e">
        <f>+VLOOKUP(D56,'Tabla 12'!$B$4:$E$6,3,FALSE)</f>
        <v>#N/A</v>
      </c>
      <c r="J56" s="159" t="e">
        <f>+VLOOKUP(I56,'Tabla 12'!$D$5:$E$6,2,FALSE)</f>
        <v>#N/A</v>
      </c>
      <c r="K56" s="12"/>
      <c r="L56" s="12"/>
      <c r="M56" s="12"/>
      <c r="N56" s="12"/>
      <c r="O56" s="12"/>
      <c r="P56" s="12"/>
      <c r="Q56" s="12"/>
      <c r="R56" s="12"/>
      <c r="S56" s="12"/>
      <c r="T56" s="12"/>
      <c r="U56" s="12"/>
      <c r="V56" s="12"/>
      <c r="W56" s="12"/>
      <c r="X56" s="12"/>
      <c r="Y56" s="12"/>
      <c r="Z56" s="12"/>
      <c r="AA56" s="12"/>
      <c r="AB56" s="12"/>
      <c r="AC56" s="12"/>
      <c r="AD56" s="12"/>
    </row>
    <row r="57" spans="1:30" s="152" customFormat="1" ht="18" customHeight="1" thickBot="1" x14ac:dyDescent="0.35">
      <c r="A57" s="110" t="str">
        <f>'Matriz Nº1'!A57</f>
        <v xml:space="preserve">Objetivo Estratégico: </v>
      </c>
      <c r="B57" s="326" t="str">
        <f>+'Matriz Nº1'!B57:H57</f>
        <v>Modernizar la Imprenta Nacional, en un plazo de 5 años; de tal manera que permita la mejora de los niveles de producción con prácticas amigables con el ambiente.</v>
      </c>
      <c r="C57" s="327"/>
      <c r="D57" s="327"/>
      <c r="E57" s="327"/>
      <c r="F57" s="345"/>
      <c r="G57" s="345"/>
      <c r="H57" s="345"/>
      <c r="I57" s="345"/>
      <c r="J57" s="327"/>
      <c r="K57" s="3"/>
      <c r="L57" s="3"/>
      <c r="M57" s="3"/>
      <c r="N57" s="3"/>
      <c r="O57" s="3"/>
      <c r="P57" s="3"/>
      <c r="Q57" s="3"/>
      <c r="R57" s="3"/>
      <c r="S57" s="3"/>
      <c r="T57" s="3"/>
      <c r="U57" s="3"/>
      <c r="V57" s="3"/>
      <c r="W57" s="3"/>
      <c r="X57" s="3"/>
      <c r="Y57" s="3"/>
      <c r="Z57" s="3"/>
      <c r="AA57" s="3"/>
      <c r="AB57" s="3"/>
      <c r="AC57" s="3"/>
      <c r="AD57" s="3"/>
    </row>
    <row r="58" spans="1:30" s="152" customFormat="1" ht="34.5" customHeight="1" x14ac:dyDescent="0.3">
      <c r="A58" s="14" t="str">
        <f>'Matriz Nº1'!A58</f>
        <v>Objetivo táctico</v>
      </c>
      <c r="B58" s="346" t="str">
        <f>+'Matriz Nº1'!B58:H58</f>
        <v>8. Mantener actualizados los contratos de mantenimiento preventivo y los insumos necesarios para que la unidad de Dobladoras, opere eficientemente.</v>
      </c>
      <c r="C58" s="347"/>
      <c r="D58" s="347"/>
      <c r="E58" s="347"/>
      <c r="F58" s="348"/>
      <c r="G58" s="348"/>
      <c r="H58" s="348"/>
      <c r="I58" s="348"/>
      <c r="J58" s="349"/>
      <c r="K58" s="3"/>
      <c r="L58" s="3"/>
      <c r="M58" s="3"/>
      <c r="N58" s="3"/>
      <c r="O58" s="3"/>
      <c r="P58" s="3"/>
      <c r="Q58" s="3"/>
      <c r="R58" s="3"/>
      <c r="S58" s="3"/>
      <c r="T58" s="3"/>
      <c r="U58" s="3"/>
      <c r="V58" s="3"/>
      <c r="W58" s="3"/>
      <c r="X58" s="3"/>
      <c r="Y58" s="3"/>
      <c r="Z58" s="3"/>
      <c r="AA58" s="3"/>
      <c r="AB58" s="3"/>
      <c r="AC58" s="3"/>
      <c r="AD58" s="3"/>
    </row>
    <row r="59" spans="1:30" s="152" customFormat="1" ht="36.75" customHeight="1" x14ac:dyDescent="0.3">
      <c r="A59" s="6" t="str">
        <f>'Matriz Nº2'!A57</f>
        <v>8.1</v>
      </c>
      <c r="B59" s="15" t="str">
        <f>IF(A59&lt;1,'Matriz Nº1'!F57,'Matriz Nº2'!B57)</f>
        <v xml:space="preserve">R007 Recurso Humano </v>
      </c>
      <c r="C59" s="15" t="str">
        <f>IF(A59&lt;1,'Matriz Nº1'!B57,'Matriz Nº2'!E57)</f>
        <v>ALTO</v>
      </c>
      <c r="D59" s="15" t="str">
        <f>IF(A59&lt;1,'Matriz Nº1'!B57,'Matriz Nº2'!I57)</f>
        <v>MEDIO</v>
      </c>
      <c r="E59" s="158" t="s">
        <v>29</v>
      </c>
      <c r="F59" s="160" t="s">
        <v>31</v>
      </c>
      <c r="G59" s="160" t="s">
        <v>47</v>
      </c>
      <c r="H59" s="160" t="s">
        <v>46</v>
      </c>
      <c r="I59" s="160" t="str">
        <f>+VLOOKUP(D59,'Tabla 12'!$B$4:$E$6,3,FALSE)</f>
        <v>ACEPTABLE</v>
      </c>
      <c r="J59" s="159" t="str">
        <f>+VLOOKUP(I59,'Tabla 12'!$D$5:$E$6,2,FALSE)</f>
        <v xml:space="preserve">NO ADMINISTRAR </v>
      </c>
      <c r="K59" s="12"/>
      <c r="L59" s="12"/>
      <c r="M59" s="12"/>
      <c r="N59" s="12"/>
      <c r="O59" s="12"/>
      <c r="P59" s="12"/>
      <c r="Q59" s="12"/>
      <c r="R59" s="12"/>
      <c r="S59" s="12"/>
      <c r="T59" s="12"/>
      <c r="U59" s="12"/>
      <c r="V59" s="12"/>
      <c r="W59" s="12"/>
      <c r="X59" s="12"/>
      <c r="Y59" s="12"/>
      <c r="Z59" s="12"/>
      <c r="AA59" s="12"/>
      <c r="AB59" s="12"/>
      <c r="AC59" s="12"/>
      <c r="AD59" s="12"/>
    </row>
    <row r="60" spans="1:30" s="152" customFormat="1" ht="36.75" customHeight="1" x14ac:dyDescent="0.3">
      <c r="A60" s="6" t="str">
        <f>'Matriz Nº2'!A58</f>
        <v>8.2</v>
      </c>
      <c r="B60" s="15" t="str">
        <f>IF(A60&lt;1,'Matriz Nº1'!F58,'Matriz Nº2'!B58)</f>
        <v xml:space="preserve">R003 Operativo </v>
      </c>
      <c r="C60" s="15" t="str">
        <f>IF(A60&lt;1,'Matriz Nº1'!B58,'Matriz Nº2'!E58)</f>
        <v>ALTO</v>
      </c>
      <c r="D60" s="15" t="str">
        <f>IF(A60&lt;1,'Matriz Nº1'!B58,'Matriz Nº2'!I58)</f>
        <v>MEDIO</v>
      </c>
      <c r="E60" s="158" t="s">
        <v>29</v>
      </c>
      <c r="F60" s="160" t="s">
        <v>31</v>
      </c>
      <c r="G60" s="160" t="s">
        <v>47</v>
      </c>
      <c r="H60" s="160" t="s">
        <v>46</v>
      </c>
      <c r="I60" s="160" t="str">
        <f>+VLOOKUP(D60,'Tabla 12'!$B$4:$E$6,3,FALSE)</f>
        <v>ACEPTABLE</v>
      </c>
      <c r="J60" s="159" t="str">
        <f>+VLOOKUP(I60,'Tabla 12'!$D$5:$E$6,2,FALSE)</f>
        <v xml:space="preserve">NO ADMINISTRAR </v>
      </c>
      <c r="K60" s="12"/>
      <c r="L60" s="12"/>
      <c r="M60" s="12"/>
      <c r="N60" s="12"/>
      <c r="O60" s="12"/>
      <c r="P60" s="12"/>
      <c r="Q60" s="12"/>
      <c r="R60" s="12"/>
      <c r="S60" s="12"/>
      <c r="T60" s="12"/>
      <c r="U60" s="12"/>
      <c r="V60" s="12"/>
      <c r="W60" s="12"/>
      <c r="X60" s="12"/>
      <c r="Y60" s="12"/>
      <c r="Z60" s="12"/>
      <c r="AA60" s="12"/>
      <c r="AB60" s="12"/>
      <c r="AC60" s="12"/>
      <c r="AD60" s="12"/>
    </row>
    <row r="61" spans="1:30" s="152" customFormat="1" ht="36.75" customHeight="1" x14ac:dyDescent="0.3">
      <c r="A61" s="6" t="str">
        <f>'Matriz Nº2'!A59</f>
        <v>8.3</v>
      </c>
      <c r="B61" s="15" t="str">
        <f>IF(A61&lt;1,'Matriz Nº1'!F59,'Matriz Nº2'!B59)</f>
        <v xml:space="preserve">R005 Estratégico </v>
      </c>
      <c r="C61" s="15" t="str">
        <f>IF(A61&lt;1,'Matriz Nº1'!B59,'Matriz Nº2'!E59)</f>
        <v>ALTO</v>
      </c>
      <c r="D61" s="15" t="str">
        <f>IF(A61&lt;1,'Matriz Nº1'!B59,'Matriz Nº2'!I59)</f>
        <v>MEDIO</v>
      </c>
      <c r="E61" s="158" t="s">
        <v>29</v>
      </c>
      <c r="F61" s="160" t="s">
        <v>31</v>
      </c>
      <c r="G61" s="160" t="s">
        <v>47</v>
      </c>
      <c r="H61" s="160" t="s">
        <v>46</v>
      </c>
      <c r="I61" s="160" t="str">
        <f>+VLOOKUP(D61,'Tabla 12'!$B$4:$E$6,3,FALSE)</f>
        <v>ACEPTABLE</v>
      </c>
      <c r="J61" s="159" t="str">
        <f>+VLOOKUP(I61,'Tabla 12'!$D$5:$E$6,2,FALSE)</f>
        <v xml:space="preserve">NO ADMINISTRAR </v>
      </c>
      <c r="K61" s="12"/>
      <c r="L61" s="12"/>
      <c r="M61" s="12"/>
      <c r="N61" s="12"/>
      <c r="O61" s="12"/>
      <c r="P61" s="12"/>
      <c r="Q61" s="12"/>
      <c r="R61" s="12"/>
      <c r="S61" s="12"/>
      <c r="T61" s="12"/>
      <c r="U61" s="12"/>
      <c r="V61" s="12"/>
      <c r="W61" s="12"/>
      <c r="X61" s="12"/>
      <c r="Y61" s="12"/>
      <c r="Z61" s="12"/>
      <c r="AA61" s="12"/>
      <c r="AB61" s="12"/>
      <c r="AC61" s="12"/>
      <c r="AD61" s="12"/>
    </row>
    <row r="62" spans="1:30" s="152" customFormat="1" ht="36.75" customHeight="1" x14ac:dyDescent="0.3">
      <c r="A62" s="6" t="str">
        <f>'Matriz Nº2'!A60</f>
        <v>8.4</v>
      </c>
      <c r="B62" s="15" t="e">
        <f>IF(A62&lt;1,'Matriz Nº1'!F60,'Matriz Nº2'!B60)</f>
        <v>#N/A</v>
      </c>
      <c r="C62" s="15" t="e">
        <f>IF(A62&lt;1,'Matriz Nº1'!B60,'Matriz Nº2'!E60)</f>
        <v>#N/A</v>
      </c>
      <c r="D62" s="15" t="e">
        <f>IF(A62&lt;1,'Matriz Nº1'!B60,'Matriz Nº2'!I60)</f>
        <v>#N/A</v>
      </c>
      <c r="E62" s="158" t="s">
        <v>29</v>
      </c>
      <c r="F62" s="160" t="s">
        <v>31</v>
      </c>
      <c r="G62" s="160" t="s">
        <v>47</v>
      </c>
      <c r="H62" s="160" t="s">
        <v>46</v>
      </c>
      <c r="I62" s="160" t="e">
        <f>+VLOOKUP(D62,'Tabla 12'!$B$4:$E$6,3,FALSE)</f>
        <v>#N/A</v>
      </c>
      <c r="J62" s="159" t="e">
        <f>+VLOOKUP(I62,'Tabla 12'!$D$5:$E$6,2,FALSE)</f>
        <v>#N/A</v>
      </c>
      <c r="K62" s="12"/>
      <c r="L62" s="12"/>
      <c r="M62" s="12"/>
      <c r="N62" s="12"/>
      <c r="O62" s="12"/>
      <c r="P62" s="12"/>
      <c r="Q62" s="12"/>
      <c r="R62" s="12"/>
      <c r="S62" s="12"/>
      <c r="T62" s="12"/>
      <c r="U62" s="12"/>
      <c r="V62" s="12"/>
      <c r="W62" s="12"/>
      <c r="X62" s="12"/>
      <c r="Y62" s="12"/>
      <c r="Z62" s="12"/>
      <c r="AA62" s="12"/>
      <c r="AB62" s="12"/>
      <c r="AC62" s="12"/>
      <c r="AD62" s="12"/>
    </row>
    <row r="63" spans="1:30" s="152" customFormat="1" ht="36.75" customHeight="1" thickBot="1" x14ac:dyDescent="0.35">
      <c r="A63" s="6" t="str">
        <f>'Matriz Nº2'!A61</f>
        <v>8.5</v>
      </c>
      <c r="B63" s="15" t="e">
        <f>IF(A63&lt;1,'Matriz Nº1'!F61,'Matriz Nº2'!B61)</f>
        <v>#N/A</v>
      </c>
      <c r="C63" s="15" t="e">
        <f>IF(A63&lt;1,'Matriz Nº1'!B61,'Matriz Nº2'!E61)</f>
        <v>#N/A</v>
      </c>
      <c r="D63" s="15" t="e">
        <f>IF(A63&lt;1,'Matriz Nº1'!B61,'Matriz Nº2'!I61)</f>
        <v>#N/A</v>
      </c>
      <c r="E63" s="158" t="s">
        <v>29</v>
      </c>
      <c r="F63" s="160" t="s">
        <v>31</v>
      </c>
      <c r="G63" s="160" t="s">
        <v>47</v>
      </c>
      <c r="H63" s="160" t="s">
        <v>46</v>
      </c>
      <c r="I63" s="160" t="e">
        <f>+VLOOKUP(D63,'Tabla 12'!$B$4:$E$6,3,FALSE)</f>
        <v>#N/A</v>
      </c>
      <c r="J63" s="159" t="e">
        <f>+VLOOKUP(I63,'Tabla 12'!$D$5:$E$6,2,FALSE)</f>
        <v>#N/A</v>
      </c>
      <c r="K63" s="12"/>
      <c r="L63" s="12"/>
      <c r="M63" s="12"/>
      <c r="N63" s="12"/>
      <c r="O63" s="12"/>
      <c r="P63" s="12"/>
      <c r="Q63" s="12"/>
      <c r="R63" s="12"/>
      <c r="S63" s="12"/>
      <c r="T63" s="12"/>
      <c r="U63" s="12"/>
      <c r="V63" s="12"/>
      <c r="W63" s="12"/>
      <c r="X63" s="12"/>
      <c r="Y63" s="12"/>
      <c r="Z63" s="12"/>
      <c r="AA63" s="12"/>
      <c r="AB63" s="12"/>
      <c r="AC63" s="12"/>
      <c r="AD63" s="12"/>
    </row>
    <row r="64" spans="1:30" s="152" customFormat="1" ht="18" customHeight="1" thickBot="1" x14ac:dyDescent="0.35">
      <c r="A64" s="110" t="str">
        <f>'Matriz Nº1'!A64</f>
        <v xml:space="preserve">Objetivo Estratégico: </v>
      </c>
      <c r="B64" s="326" t="str">
        <f>+'Matriz Nº1'!B64:H64</f>
        <v>Mejorar la gestión de la Imprenta Nacional, en un plazo de 5 años; a tal grado que permita la integración de los procesos en la prestación de los servicios y la sostenibilidad en el tiempo</v>
      </c>
      <c r="C64" s="327"/>
      <c r="D64" s="327"/>
      <c r="E64" s="327"/>
      <c r="F64" s="345"/>
      <c r="G64" s="345"/>
      <c r="H64" s="345"/>
      <c r="I64" s="345"/>
      <c r="J64" s="327"/>
      <c r="K64" s="3"/>
      <c r="L64" s="3"/>
      <c r="M64" s="3"/>
      <c r="N64" s="3"/>
      <c r="O64" s="3"/>
      <c r="P64" s="3"/>
      <c r="Q64" s="3"/>
      <c r="R64" s="3"/>
      <c r="S64" s="3"/>
      <c r="T64" s="3"/>
      <c r="U64" s="3"/>
      <c r="V64" s="3"/>
      <c r="W64" s="3"/>
      <c r="X64" s="3"/>
      <c r="Y64" s="3"/>
      <c r="Z64" s="3"/>
      <c r="AA64" s="3"/>
      <c r="AB64" s="3"/>
      <c r="AC64" s="3"/>
      <c r="AD64" s="3"/>
    </row>
    <row r="65" spans="1:30" s="152" customFormat="1" ht="34.5" customHeight="1" x14ac:dyDescent="0.3">
      <c r="A65" s="14" t="str">
        <f>'Matriz Nº1'!A65</f>
        <v>Objetivo táctico</v>
      </c>
      <c r="B65" s="346" t="str">
        <f>+'Matriz Nº1'!B65:H65</f>
        <v>9. Ampliar el acceso digital del usuario a los servicios que brinda la Imprenta Nacional, mediante el mejoramiento y desarrollo de facilidades tecnológicas.
Objetivo del Departamento (SEVRI)</v>
      </c>
      <c r="C65" s="347"/>
      <c r="D65" s="347"/>
      <c r="E65" s="347"/>
      <c r="F65" s="348"/>
      <c r="G65" s="348"/>
      <c r="H65" s="348"/>
      <c r="I65" s="348"/>
      <c r="J65" s="349"/>
      <c r="K65" s="3"/>
      <c r="L65" s="3"/>
      <c r="M65" s="3"/>
      <c r="N65" s="3"/>
      <c r="O65" s="3"/>
      <c r="P65" s="3"/>
      <c r="Q65" s="3"/>
      <c r="R65" s="3"/>
      <c r="S65" s="3"/>
      <c r="T65" s="3"/>
      <c r="U65" s="3"/>
      <c r="V65" s="3"/>
      <c r="W65" s="3"/>
      <c r="X65" s="3"/>
      <c r="Y65" s="3"/>
      <c r="Z65" s="3"/>
      <c r="AA65" s="3"/>
      <c r="AB65" s="3"/>
      <c r="AC65" s="3"/>
      <c r="AD65" s="3"/>
    </row>
    <row r="66" spans="1:30" s="152" customFormat="1" ht="36.75" customHeight="1" x14ac:dyDescent="0.3">
      <c r="A66" s="6">
        <f>'Matriz Nº2'!A64</f>
        <v>9.1</v>
      </c>
      <c r="B66" s="15" t="str">
        <f>IF(A66&lt;1,'Matriz Nº1'!F64,'Matriz Nº2'!B64)</f>
        <v xml:space="preserve">R001 Tecnologías de Información </v>
      </c>
      <c r="C66" s="15" t="str">
        <f>IF(A66&lt;1,'Matriz Nº1'!B64,'Matriz Nº2'!E64)</f>
        <v>ALTO</v>
      </c>
      <c r="D66" s="15" t="str">
        <f>IF(A66&lt;1,'Matriz Nº1'!B64,'Matriz Nº2'!I64)</f>
        <v>MEDIO</v>
      </c>
      <c r="E66" s="158" t="s">
        <v>29</v>
      </c>
      <c r="F66" s="160" t="s">
        <v>31</v>
      </c>
      <c r="G66" s="160" t="s">
        <v>64</v>
      </c>
      <c r="H66" s="160" t="s">
        <v>46</v>
      </c>
      <c r="I66" s="160" t="str">
        <f>+VLOOKUP(D66,'Tabla 12'!$B$4:$E$6,3,FALSE)</f>
        <v>ACEPTABLE</v>
      </c>
      <c r="J66" s="159" t="str">
        <f>+VLOOKUP(I66,'Tabla 12'!$D$5:$E$6,2,FALSE)</f>
        <v xml:space="preserve">NO ADMINISTRAR </v>
      </c>
      <c r="K66" s="12"/>
      <c r="L66" s="12"/>
      <c r="M66" s="12"/>
      <c r="N66" s="12"/>
      <c r="O66" s="12"/>
      <c r="P66" s="12"/>
      <c r="Q66" s="12"/>
      <c r="R66" s="12"/>
      <c r="S66" s="12"/>
      <c r="T66" s="12"/>
      <c r="U66" s="12"/>
      <c r="V66" s="12"/>
      <c r="W66" s="12"/>
      <c r="X66" s="12"/>
      <c r="Y66" s="12"/>
      <c r="Z66" s="12"/>
      <c r="AA66" s="12"/>
      <c r="AB66" s="12"/>
      <c r="AC66" s="12"/>
      <c r="AD66" s="12"/>
    </row>
    <row r="67" spans="1:30" s="152" customFormat="1" ht="36.75" customHeight="1" x14ac:dyDescent="0.3">
      <c r="A67" s="6" t="str">
        <f>'Matriz Nº2'!A65</f>
        <v>9.2</v>
      </c>
      <c r="B67" s="15" t="str">
        <f>IF(A67&lt;1,'Matriz Nº1'!F65,'Matriz Nº2'!B65)</f>
        <v xml:space="preserve">R001 Tecnologías de Información </v>
      </c>
      <c r="C67" s="15" t="str">
        <f>IF(A67&lt;1,'Matriz Nº1'!B65,'Matriz Nº2'!E65)</f>
        <v>ALTO</v>
      </c>
      <c r="D67" s="15" t="str">
        <f>IF(A67&lt;1,'Matriz Nº1'!B65,'Matriz Nº2'!I65)</f>
        <v>MEDIO</v>
      </c>
      <c r="E67" s="158" t="s">
        <v>29</v>
      </c>
      <c r="F67" s="160" t="s">
        <v>31</v>
      </c>
      <c r="G67" s="160" t="s">
        <v>47</v>
      </c>
      <c r="H67" s="160" t="s">
        <v>46</v>
      </c>
      <c r="I67" s="160" t="str">
        <f>+VLOOKUP(D67,'Tabla 12'!$B$4:$E$6,3,FALSE)</f>
        <v>ACEPTABLE</v>
      </c>
      <c r="J67" s="159" t="str">
        <f>+VLOOKUP(I67,'Tabla 12'!$D$5:$E$6,2,FALSE)</f>
        <v xml:space="preserve">NO ADMINISTRAR </v>
      </c>
      <c r="K67" s="12"/>
      <c r="L67" s="12"/>
      <c r="M67" s="12"/>
      <c r="N67" s="12"/>
      <c r="O67" s="12"/>
      <c r="P67" s="12"/>
      <c r="Q67" s="12"/>
      <c r="R67" s="12"/>
      <c r="S67" s="12"/>
      <c r="T67" s="12"/>
      <c r="U67" s="12"/>
      <c r="V67" s="12"/>
      <c r="W67" s="12"/>
      <c r="X67" s="12"/>
      <c r="Y67" s="12"/>
      <c r="Z67" s="12"/>
      <c r="AA67" s="12"/>
      <c r="AB67" s="12"/>
      <c r="AC67" s="12"/>
      <c r="AD67" s="12"/>
    </row>
    <row r="68" spans="1:30" s="152" customFormat="1" ht="36.75" customHeight="1" x14ac:dyDescent="0.3">
      <c r="A68" s="6" t="str">
        <f>'Matriz Nº2'!A66</f>
        <v>9.3</v>
      </c>
      <c r="B68" s="15" t="str">
        <f>IF(A68&lt;1,'Matriz Nº1'!F66,'Matriz Nº2'!B66)</f>
        <v xml:space="preserve">R001 Tecnologías de Información </v>
      </c>
      <c r="C68" s="15" t="str">
        <f>IF(A68&lt;1,'Matriz Nº1'!B66,'Matriz Nº2'!E66)</f>
        <v>ALTO</v>
      </c>
      <c r="D68" s="15" t="str">
        <f>IF(A68&lt;1,'Matriz Nº1'!B66,'Matriz Nº2'!I66)</f>
        <v>MEDIO</v>
      </c>
      <c r="E68" s="158" t="s">
        <v>29</v>
      </c>
      <c r="F68" s="160" t="s">
        <v>31</v>
      </c>
      <c r="G68" s="160" t="s">
        <v>47</v>
      </c>
      <c r="H68" s="160" t="s">
        <v>46</v>
      </c>
      <c r="I68" s="160" t="str">
        <f>+VLOOKUP(D68,'Tabla 12'!$B$4:$E$6,3,FALSE)</f>
        <v>ACEPTABLE</v>
      </c>
      <c r="J68" s="159" t="str">
        <f>+VLOOKUP(I68,'Tabla 12'!$D$5:$E$6,2,FALSE)</f>
        <v xml:space="preserve">NO ADMINISTRAR </v>
      </c>
      <c r="K68" s="12"/>
      <c r="L68" s="12"/>
      <c r="M68" s="12"/>
      <c r="N68" s="12"/>
      <c r="O68" s="12"/>
      <c r="P68" s="12"/>
      <c r="Q68" s="12"/>
      <c r="R68" s="12"/>
      <c r="S68" s="12"/>
      <c r="T68" s="12"/>
      <c r="U68" s="12"/>
      <c r="V68" s="12"/>
      <c r="W68" s="12"/>
      <c r="X68" s="12"/>
      <c r="Y68" s="12"/>
      <c r="Z68" s="12"/>
      <c r="AA68" s="12"/>
      <c r="AB68" s="12"/>
      <c r="AC68" s="12"/>
      <c r="AD68" s="12"/>
    </row>
    <row r="69" spans="1:30" s="152" customFormat="1" ht="36.75" customHeight="1" x14ac:dyDescent="0.3">
      <c r="A69" s="6" t="str">
        <f>'Matriz Nº2'!A67</f>
        <v>9.4</v>
      </c>
      <c r="B69" s="15" t="e">
        <f>IF(A69&lt;1,'Matriz Nº1'!F67,'Matriz Nº2'!B67)</f>
        <v>#N/A</v>
      </c>
      <c r="C69" s="15" t="e">
        <f>IF(A69&lt;1,'Matriz Nº1'!B67,'Matriz Nº2'!E67)</f>
        <v>#N/A</v>
      </c>
      <c r="D69" s="15" t="e">
        <f>IF(A69&lt;1,'Matriz Nº1'!B67,'Matriz Nº2'!I67)</f>
        <v>#N/A</v>
      </c>
      <c r="E69" s="158" t="s">
        <v>29</v>
      </c>
      <c r="F69" s="160" t="s">
        <v>31</v>
      </c>
      <c r="G69" s="160" t="s">
        <v>47</v>
      </c>
      <c r="H69" s="160" t="s">
        <v>46</v>
      </c>
      <c r="I69" s="160" t="e">
        <f>+VLOOKUP(D69,'Tabla 12'!$B$4:$E$6,3,FALSE)</f>
        <v>#N/A</v>
      </c>
      <c r="J69" s="159" t="e">
        <f>+VLOOKUP(I69,'Tabla 12'!$D$5:$E$6,2,FALSE)</f>
        <v>#N/A</v>
      </c>
      <c r="K69" s="12"/>
      <c r="L69" s="12"/>
      <c r="M69" s="12"/>
      <c r="N69" s="12"/>
      <c r="O69" s="12"/>
      <c r="P69" s="12"/>
      <c r="Q69" s="12"/>
      <c r="R69" s="12"/>
      <c r="S69" s="12"/>
      <c r="T69" s="12"/>
      <c r="U69" s="12"/>
      <c r="V69" s="12"/>
      <c r="W69" s="12"/>
      <c r="X69" s="12"/>
      <c r="Y69" s="12"/>
      <c r="Z69" s="12"/>
      <c r="AA69" s="12"/>
      <c r="AB69" s="12"/>
      <c r="AC69" s="12"/>
      <c r="AD69" s="12"/>
    </row>
    <row r="70" spans="1:30" s="152" customFormat="1" ht="36.75" customHeight="1" thickBot="1" x14ac:dyDescent="0.35">
      <c r="A70" s="6" t="str">
        <f>'Matriz Nº2'!A68</f>
        <v>9.5</v>
      </c>
      <c r="B70" s="15" t="e">
        <f>IF(A70&lt;1,'Matriz Nº1'!F68,'Matriz Nº2'!B68)</f>
        <v>#N/A</v>
      </c>
      <c r="C70" s="15" t="e">
        <f>IF(A70&lt;1,'Matriz Nº1'!B68,'Matriz Nº2'!E68)</f>
        <v>#N/A</v>
      </c>
      <c r="D70" s="15" t="e">
        <f>IF(A70&lt;1,'Matriz Nº1'!B68,'Matriz Nº2'!I68)</f>
        <v>#N/A</v>
      </c>
      <c r="E70" s="158" t="s">
        <v>29</v>
      </c>
      <c r="F70" s="160" t="s">
        <v>31</v>
      </c>
      <c r="G70" s="160" t="s">
        <v>47</v>
      </c>
      <c r="H70" s="160" t="s">
        <v>46</v>
      </c>
      <c r="I70" s="160" t="e">
        <f>+VLOOKUP(D70,'Tabla 12'!$B$4:$E$6,3,FALSE)</f>
        <v>#N/A</v>
      </c>
      <c r="J70" s="159" t="e">
        <f>+VLOOKUP(I70,'Tabla 12'!$D$5:$E$6,2,FALSE)</f>
        <v>#N/A</v>
      </c>
      <c r="K70" s="12"/>
      <c r="L70" s="12"/>
      <c r="M70" s="12"/>
      <c r="N70" s="12"/>
      <c r="O70" s="12"/>
      <c r="P70" s="12"/>
      <c r="Q70" s="12"/>
      <c r="R70" s="12"/>
      <c r="S70" s="12"/>
      <c r="T70" s="12"/>
      <c r="U70" s="12"/>
      <c r="V70" s="12"/>
      <c r="W70" s="12"/>
      <c r="X70" s="12"/>
      <c r="Y70" s="12"/>
      <c r="Z70" s="12"/>
      <c r="AA70" s="12"/>
      <c r="AB70" s="12"/>
      <c r="AC70" s="12"/>
      <c r="AD70" s="12"/>
    </row>
    <row r="71" spans="1:30" s="152" customFormat="1" ht="18" customHeight="1" thickBot="1" x14ac:dyDescent="0.35">
      <c r="A71" s="110" t="str">
        <f>'Matriz Nº1'!A71</f>
        <v xml:space="preserve">Objetivo Estratégico: </v>
      </c>
      <c r="B71" s="326" t="str">
        <f>+'Matriz Nº1'!B71:H71</f>
        <v>Mejorar la gestión de la Imprenta Nacional, en un plazo de 5 años; a tal grado que permita la integración de los procesos en la prestación de los servicios y la sostenibilidad en el tiempo</v>
      </c>
      <c r="C71" s="327"/>
      <c r="D71" s="327"/>
      <c r="E71" s="327"/>
      <c r="F71" s="345"/>
      <c r="G71" s="345"/>
      <c r="H71" s="345"/>
      <c r="I71" s="345"/>
      <c r="J71" s="327"/>
      <c r="K71" s="3"/>
      <c r="L71" s="3"/>
      <c r="M71" s="3"/>
      <c r="N71" s="3"/>
      <c r="O71" s="3"/>
      <c r="P71" s="3"/>
      <c r="Q71" s="3"/>
      <c r="R71" s="3"/>
      <c r="S71" s="3"/>
      <c r="T71" s="3"/>
      <c r="U71" s="3"/>
      <c r="V71" s="3"/>
      <c r="W71" s="3"/>
      <c r="X71" s="3"/>
      <c r="Y71" s="3"/>
      <c r="Z71" s="3"/>
      <c r="AA71" s="3"/>
      <c r="AB71" s="3"/>
      <c r="AC71" s="3"/>
      <c r="AD71" s="3"/>
    </row>
    <row r="72" spans="1:30" s="152" customFormat="1" ht="34.5" customHeight="1" x14ac:dyDescent="0.3">
      <c r="A72" s="14" t="str">
        <f>'Matriz Nº1'!A72</f>
        <v>Objetivo táctico</v>
      </c>
      <c r="B72" s="346" t="str">
        <f>+'Matriz Nº1'!B72:H72</f>
        <v>10. Mantener en óptimas condiciones de funcionamiento las instalaciones, sistemas, equipos, maquinaria y mobiliario que permitan se ejecuten las actividades y funciones diarias de la Imprenta Nacional.</v>
      </c>
      <c r="C72" s="347"/>
      <c r="D72" s="347"/>
      <c r="E72" s="347"/>
      <c r="F72" s="348"/>
      <c r="G72" s="348"/>
      <c r="H72" s="348"/>
      <c r="I72" s="348"/>
      <c r="J72" s="349"/>
      <c r="K72" s="3"/>
      <c r="L72" s="3"/>
      <c r="M72" s="3"/>
      <c r="N72" s="3"/>
      <c r="O72" s="3"/>
      <c r="P72" s="3"/>
      <c r="Q72" s="3"/>
      <c r="R72" s="3"/>
      <c r="S72" s="3"/>
      <c r="T72" s="3"/>
      <c r="U72" s="3"/>
      <c r="V72" s="3"/>
      <c r="W72" s="3"/>
      <c r="X72" s="3"/>
      <c r="Y72" s="3"/>
      <c r="Z72" s="3"/>
      <c r="AA72" s="3"/>
      <c r="AB72" s="3"/>
      <c r="AC72" s="3"/>
      <c r="AD72" s="3"/>
    </row>
    <row r="73" spans="1:30" s="152" customFormat="1" ht="36.75" customHeight="1" x14ac:dyDescent="0.3">
      <c r="A73" s="6">
        <f>'Matriz Nº2'!A71</f>
        <v>10.1</v>
      </c>
      <c r="B73" s="15" t="str">
        <f>IF(A73&lt;1,'Matriz Nº1'!F71,'Matriz Nº2'!B71)</f>
        <v xml:space="preserve">R004 Insumos </v>
      </c>
      <c r="C73" s="15" t="str">
        <f>IF(A73&lt;1,'Matriz Nº1'!B71,'Matriz Nº2'!E71)</f>
        <v>ALTO</v>
      </c>
      <c r="D73" s="15" t="str">
        <f>IF(A73&lt;1,'Matriz Nº1'!B71,'Matriz Nº2'!I71)</f>
        <v>MEDIO</v>
      </c>
      <c r="E73" s="158" t="s">
        <v>29</v>
      </c>
      <c r="F73" s="160" t="s">
        <v>31</v>
      </c>
      <c r="G73" s="160" t="s">
        <v>47</v>
      </c>
      <c r="H73" s="160" t="s">
        <v>46</v>
      </c>
      <c r="I73" s="160" t="str">
        <f>+VLOOKUP(D73,'Tabla 12'!$B$4:$E$6,3,FALSE)</f>
        <v>ACEPTABLE</v>
      </c>
      <c r="J73" s="159" t="str">
        <f>+VLOOKUP(I73,'Tabla 12'!$D$5:$E$6,2,FALSE)</f>
        <v xml:space="preserve">NO ADMINISTRAR </v>
      </c>
      <c r="K73" s="12"/>
      <c r="L73" s="12"/>
      <c r="M73" s="12"/>
      <c r="N73" s="12"/>
      <c r="O73" s="12"/>
      <c r="P73" s="12"/>
      <c r="Q73" s="12"/>
      <c r="R73" s="12"/>
      <c r="S73" s="12"/>
      <c r="T73" s="12"/>
      <c r="U73" s="12"/>
      <c r="V73" s="12"/>
      <c r="W73" s="12"/>
      <c r="X73" s="12"/>
      <c r="Y73" s="12"/>
      <c r="Z73" s="12"/>
      <c r="AA73" s="12"/>
      <c r="AB73" s="12"/>
      <c r="AC73" s="12"/>
      <c r="AD73" s="12"/>
    </row>
    <row r="74" spans="1:30" s="152" customFormat="1" ht="36.75" customHeight="1" x14ac:dyDescent="0.3">
      <c r="A74" s="6" t="str">
        <f>'Matriz Nº2'!A72</f>
        <v>10.2</v>
      </c>
      <c r="B74" s="15" t="str">
        <f>IF(A74&lt;1,'Matriz Nº1'!F72,'Matriz Nº2'!B72)</f>
        <v xml:space="preserve">R007 Recurso Humano </v>
      </c>
      <c r="C74" s="15" t="str">
        <f>IF(A74&lt;1,'Matriz Nº1'!B72,'Matriz Nº2'!E72)</f>
        <v>ALTO</v>
      </c>
      <c r="D74" s="15" t="str">
        <f>IF(A74&lt;1,'Matriz Nº1'!B72,'Matriz Nº2'!I72)</f>
        <v>MEDIO</v>
      </c>
      <c r="E74" s="158" t="s">
        <v>29</v>
      </c>
      <c r="F74" s="160" t="s">
        <v>31</v>
      </c>
      <c r="G74" s="160" t="s">
        <v>47</v>
      </c>
      <c r="H74" s="160" t="s">
        <v>46</v>
      </c>
      <c r="I74" s="160" t="str">
        <f>+VLOOKUP(D74,'Tabla 12'!$B$4:$E$6,3,FALSE)</f>
        <v>ACEPTABLE</v>
      </c>
      <c r="J74" s="159" t="str">
        <f>+VLOOKUP(I74,'Tabla 12'!$D$5:$E$6,2,FALSE)</f>
        <v xml:space="preserve">NO ADMINISTRAR </v>
      </c>
      <c r="K74" s="12"/>
      <c r="L74" s="12"/>
      <c r="M74" s="12"/>
      <c r="N74" s="12"/>
      <c r="O74" s="12"/>
      <c r="P74" s="12"/>
      <c r="Q74" s="12"/>
      <c r="R74" s="12"/>
      <c r="S74" s="12"/>
      <c r="T74" s="12"/>
      <c r="U74" s="12"/>
      <c r="V74" s="12"/>
      <c r="W74" s="12"/>
      <c r="X74" s="12"/>
      <c r="Y74" s="12"/>
      <c r="Z74" s="12"/>
      <c r="AA74" s="12"/>
      <c r="AB74" s="12"/>
      <c r="AC74" s="12"/>
      <c r="AD74" s="12"/>
    </row>
    <row r="75" spans="1:30" s="152" customFormat="1" ht="36.75" customHeight="1" x14ac:dyDescent="0.3">
      <c r="A75" s="6" t="str">
        <f>'Matriz Nº2'!A73</f>
        <v>10.3</v>
      </c>
      <c r="B75" s="15" t="str">
        <f>IF(A75&lt;1,'Matriz Nº1'!F73,'Matriz Nº2'!B73)</f>
        <v xml:space="preserve">R011 Financiero  </v>
      </c>
      <c r="C75" s="15" t="str">
        <f>IF(A75&lt;1,'Matriz Nº1'!B73,'Matriz Nº2'!E73)</f>
        <v>ALTO</v>
      </c>
      <c r="D75" s="15" t="str">
        <f>IF(A75&lt;1,'Matriz Nº1'!B73,'Matriz Nº2'!I73)</f>
        <v>ALTO</v>
      </c>
      <c r="E75" s="158" t="s">
        <v>29</v>
      </c>
      <c r="F75" s="160" t="s">
        <v>31</v>
      </c>
      <c r="G75" s="160" t="s">
        <v>47</v>
      </c>
      <c r="H75" s="160" t="s">
        <v>46</v>
      </c>
      <c r="I75" s="160" t="str">
        <f>+VLOOKUP(D75,'Tabla 12'!$B$4:$E$6,3,FALSE)</f>
        <v>NO ACEPTABLE</v>
      </c>
      <c r="J75" s="159" t="str">
        <f>+VLOOKUP(I75,'Tabla 12'!$D$5:$E$6,2,FALSE)</f>
        <v>ADMINISTRAR</v>
      </c>
      <c r="K75" s="12"/>
      <c r="L75" s="12"/>
      <c r="M75" s="12"/>
      <c r="N75" s="12"/>
      <c r="O75" s="12"/>
      <c r="P75" s="12"/>
      <c r="Q75" s="12"/>
      <c r="R75" s="12"/>
      <c r="S75" s="12"/>
      <c r="T75" s="12"/>
      <c r="U75" s="12"/>
      <c r="V75" s="12"/>
      <c r="W75" s="12"/>
      <c r="X75" s="12"/>
      <c r="Y75" s="12"/>
      <c r="Z75" s="12"/>
      <c r="AA75" s="12"/>
      <c r="AB75" s="12"/>
      <c r="AC75" s="12"/>
      <c r="AD75" s="12"/>
    </row>
    <row r="76" spans="1:30" s="152" customFormat="1" ht="36.75" customHeight="1" x14ac:dyDescent="0.3">
      <c r="A76" s="6" t="str">
        <f>'Matriz Nº2'!A74</f>
        <v>10.4</v>
      </c>
      <c r="B76" s="15" t="e">
        <f>IF(A76&lt;1,'Matriz Nº1'!F74,'Matriz Nº2'!B74)</f>
        <v>#N/A</v>
      </c>
      <c r="C76" s="15" t="e">
        <f>IF(A76&lt;1,'Matriz Nº1'!B74,'Matriz Nº2'!E74)</f>
        <v>#N/A</v>
      </c>
      <c r="D76" s="15" t="e">
        <f>IF(A76&lt;1,'Matriz Nº1'!B74,'Matriz Nº2'!I74)</f>
        <v>#N/A</v>
      </c>
      <c r="E76" s="158" t="s">
        <v>29</v>
      </c>
      <c r="F76" s="160" t="s">
        <v>31</v>
      </c>
      <c r="G76" s="160" t="s">
        <v>47</v>
      </c>
      <c r="H76" s="160" t="s">
        <v>46</v>
      </c>
      <c r="I76" s="160" t="e">
        <f>+VLOOKUP(D76,'Tabla 12'!$B$4:$E$6,3,FALSE)</f>
        <v>#N/A</v>
      </c>
      <c r="J76" s="159" t="e">
        <f>+VLOOKUP(I76,'Tabla 12'!$D$5:$E$6,2,FALSE)</f>
        <v>#N/A</v>
      </c>
      <c r="K76" s="12"/>
      <c r="L76" s="12"/>
      <c r="M76" s="12"/>
      <c r="N76" s="12"/>
      <c r="O76" s="12"/>
      <c r="P76" s="12"/>
      <c r="Q76" s="12"/>
      <c r="R76" s="12"/>
      <c r="S76" s="12"/>
      <c r="T76" s="12"/>
      <c r="U76" s="12"/>
      <c r="V76" s="12"/>
      <c r="W76" s="12"/>
      <c r="X76" s="12"/>
      <c r="Y76" s="12"/>
      <c r="Z76" s="12"/>
      <c r="AA76" s="12"/>
      <c r="AB76" s="12"/>
      <c r="AC76" s="12"/>
      <c r="AD76" s="12"/>
    </row>
    <row r="77" spans="1:30" s="152" customFormat="1" ht="36.75" customHeight="1" thickBot="1" x14ac:dyDescent="0.35">
      <c r="A77" s="6" t="str">
        <f>'Matriz Nº2'!A75</f>
        <v>10.5</v>
      </c>
      <c r="B77" s="15" t="e">
        <f>IF(A77&lt;1,'Matriz Nº1'!F75,'Matriz Nº2'!B75)</f>
        <v>#N/A</v>
      </c>
      <c r="C77" s="15" t="e">
        <f>IF(A77&lt;1,'Matriz Nº1'!B75,'Matriz Nº2'!E75)</f>
        <v>#N/A</v>
      </c>
      <c r="D77" s="15" t="e">
        <f>IF(A77&lt;1,'Matriz Nº1'!B75,'Matriz Nº2'!I75)</f>
        <v>#N/A</v>
      </c>
      <c r="E77" s="158" t="s">
        <v>29</v>
      </c>
      <c r="F77" s="160" t="s">
        <v>31</v>
      </c>
      <c r="G77" s="160" t="s">
        <v>47</v>
      </c>
      <c r="H77" s="160" t="s">
        <v>46</v>
      </c>
      <c r="I77" s="160" t="e">
        <f>+VLOOKUP(D77,'Tabla 12'!$B$4:$E$6,3,FALSE)</f>
        <v>#N/A</v>
      </c>
      <c r="J77" s="159" t="e">
        <f>+VLOOKUP(I77,'Tabla 12'!$D$5:$E$6,2,FALSE)</f>
        <v>#N/A</v>
      </c>
      <c r="K77" s="12"/>
      <c r="L77" s="12"/>
      <c r="M77" s="12"/>
      <c r="N77" s="12"/>
      <c r="O77" s="12"/>
      <c r="P77" s="12"/>
      <c r="Q77" s="12"/>
      <c r="R77" s="12"/>
      <c r="S77" s="12"/>
      <c r="T77" s="12"/>
      <c r="U77" s="12"/>
      <c r="V77" s="12"/>
      <c r="W77" s="12"/>
      <c r="X77" s="12"/>
      <c r="Y77" s="12"/>
      <c r="Z77" s="12"/>
      <c r="AA77" s="12"/>
      <c r="AB77" s="12"/>
      <c r="AC77" s="12"/>
      <c r="AD77" s="12"/>
    </row>
    <row r="78" spans="1:30" s="152" customFormat="1" ht="18" customHeight="1" thickBot="1" x14ac:dyDescent="0.35">
      <c r="A78" s="110" t="str">
        <f>'Matriz Nº1'!A78</f>
        <v xml:space="preserve">Objetivo Estratégico: </v>
      </c>
      <c r="B78" s="326" t="str">
        <f>+'Matriz Nº1'!B78:H78</f>
        <v>Mejorar la gestión de la Imprenta Nacional, en un plazo de 5 años; a tal grado que permita la integración de los procesos en la prestación de los servicios y la sostenibilidad en el tiempo</v>
      </c>
      <c r="C78" s="327"/>
      <c r="D78" s="327"/>
      <c r="E78" s="327"/>
      <c r="F78" s="345"/>
      <c r="G78" s="345"/>
      <c r="H78" s="345"/>
      <c r="I78" s="345"/>
      <c r="J78" s="327"/>
      <c r="K78" s="3"/>
      <c r="L78" s="3"/>
      <c r="M78" s="3"/>
      <c r="N78" s="3"/>
      <c r="O78" s="3"/>
      <c r="P78" s="3"/>
      <c r="Q78" s="3"/>
      <c r="R78" s="3"/>
      <c r="S78" s="3"/>
      <c r="T78" s="3"/>
      <c r="U78" s="3"/>
      <c r="V78" s="3"/>
      <c r="W78" s="3"/>
      <c r="X78" s="3"/>
      <c r="Y78" s="3"/>
      <c r="Z78" s="3"/>
      <c r="AA78" s="3"/>
      <c r="AB78" s="3"/>
      <c r="AC78" s="3"/>
      <c r="AD78" s="3"/>
    </row>
    <row r="79" spans="1:30" s="152" customFormat="1" ht="34.5" customHeight="1" x14ac:dyDescent="0.3">
      <c r="A79" s="14" t="str">
        <f>'Matriz Nº1'!A79</f>
        <v>Objetivo táctico</v>
      </c>
      <c r="B79" s="346" t="str">
        <f>+'Matriz Nº1'!B79:H79</f>
        <v>11. Administrar el funcionamiento y operación de la institución velando por los bienes y la correcta aplicación de la normativa que la regulan, entre ellas la Ley General de la Administración Pública, para brindar un servicio a la población que responda a la seguridad jurídica de los habitantes del país.</v>
      </c>
      <c r="C79" s="347"/>
      <c r="D79" s="347"/>
      <c r="E79" s="347"/>
      <c r="F79" s="348"/>
      <c r="G79" s="348"/>
      <c r="H79" s="348"/>
      <c r="I79" s="348"/>
      <c r="J79" s="349"/>
      <c r="K79" s="3"/>
      <c r="L79" s="3"/>
      <c r="M79" s="3"/>
      <c r="N79" s="3"/>
      <c r="O79" s="3"/>
      <c r="P79" s="3"/>
      <c r="Q79" s="3"/>
      <c r="R79" s="3"/>
      <c r="S79" s="3"/>
      <c r="T79" s="3"/>
      <c r="U79" s="3"/>
      <c r="V79" s="3"/>
      <c r="W79" s="3"/>
      <c r="X79" s="3"/>
      <c r="Y79" s="3"/>
      <c r="Z79" s="3"/>
      <c r="AA79" s="3"/>
      <c r="AB79" s="3"/>
      <c r="AC79" s="3"/>
      <c r="AD79" s="3"/>
    </row>
    <row r="80" spans="1:30" s="152" customFormat="1" ht="36.75" customHeight="1" x14ac:dyDescent="0.3">
      <c r="A80" s="6">
        <f>'Matriz Nº2'!A78</f>
        <v>11.1</v>
      </c>
      <c r="B80" s="15" t="str">
        <f>IF(A80&lt;1,'Matriz Nº1'!F78,'Matriz Nº2'!B78)</f>
        <v xml:space="preserve">R013 Legal </v>
      </c>
      <c r="C80" s="15" t="str">
        <f>IF(A80&lt;1,'Matriz Nº1'!B78,'Matriz Nº2'!E78)</f>
        <v>ALTO</v>
      </c>
      <c r="D80" s="15" t="str">
        <f>IF(A80&lt;1,'Matriz Nº1'!B78,'Matriz Nº2'!I78)</f>
        <v>MEDIO</v>
      </c>
      <c r="E80" s="158" t="s">
        <v>29</v>
      </c>
      <c r="F80" s="160" t="s">
        <v>31</v>
      </c>
      <c r="G80" s="160" t="s">
        <v>47</v>
      </c>
      <c r="H80" s="160" t="s">
        <v>46</v>
      </c>
      <c r="I80" s="160" t="str">
        <f>+VLOOKUP(D80,'Tabla 12'!$B$4:$E$6,3,FALSE)</f>
        <v>ACEPTABLE</v>
      </c>
      <c r="J80" s="159" t="str">
        <f>+VLOOKUP(I80,'Tabla 12'!$D$5:$E$6,2,FALSE)</f>
        <v xml:space="preserve">NO ADMINISTRAR </v>
      </c>
      <c r="K80" s="12"/>
      <c r="L80" s="12"/>
      <c r="M80" s="12"/>
      <c r="N80" s="12"/>
      <c r="O80" s="12"/>
      <c r="P80" s="12"/>
      <c r="Q80" s="12"/>
      <c r="R80" s="12"/>
      <c r="S80" s="12"/>
      <c r="T80" s="12"/>
      <c r="U80" s="12"/>
      <c r="V80" s="12"/>
      <c r="W80" s="12"/>
      <c r="X80" s="12"/>
      <c r="Y80" s="12"/>
      <c r="Z80" s="12"/>
      <c r="AA80" s="12"/>
      <c r="AB80" s="12"/>
      <c r="AC80" s="12"/>
      <c r="AD80" s="12"/>
    </row>
    <row r="81" spans="1:30" s="152" customFormat="1" ht="36.75" customHeight="1" x14ac:dyDescent="0.3">
      <c r="A81" s="6" t="str">
        <f>'Matriz Nº2'!A79</f>
        <v>11.2</v>
      </c>
      <c r="B81" s="15" t="str">
        <f>IF(A81&lt;1,'Matriz Nº1'!F79,'Matriz Nº2'!B79)</f>
        <v xml:space="preserve">R006 Información </v>
      </c>
      <c r="C81" s="15" t="str">
        <f>IF(A81&lt;1,'Matriz Nº1'!B79,'Matriz Nº2'!E79)</f>
        <v>ALTO</v>
      </c>
      <c r="D81" s="15" t="str">
        <f>IF(A81&lt;1,'Matriz Nº1'!B79,'Matriz Nº2'!I79)</f>
        <v>MEDIO</v>
      </c>
      <c r="E81" s="158" t="s">
        <v>29</v>
      </c>
      <c r="F81" s="160" t="s">
        <v>31</v>
      </c>
      <c r="G81" s="160" t="s">
        <v>47</v>
      </c>
      <c r="H81" s="160" t="s">
        <v>46</v>
      </c>
      <c r="I81" s="160" t="str">
        <f>+VLOOKUP(D81,'Tabla 12'!$B$4:$E$6,3,FALSE)</f>
        <v>ACEPTABLE</v>
      </c>
      <c r="J81" s="159" t="str">
        <f>+VLOOKUP(I81,'Tabla 12'!$D$5:$E$6,2,FALSE)</f>
        <v xml:space="preserve">NO ADMINISTRAR </v>
      </c>
      <c r="K81" s="12"/>
      <c r="L81" s="12"/>
      <c r="M81" s="12"/>
      <c r="N81" s="12"/>
      <c r="O81" s="12"/>
      <c r="P81" s="12"/>
      <c r="Q81" s="12"/>
      <c r="R81" s="12"/>
      <c r="S81" s="12"/>
      <c r="T81" s="12"/>
      <c r="U81" s="12"/>
      <c r="V81" s="12"/>
      <c r="W81" s="12"/>
      <c r="X81" s="12"/>
      <c r="Y81" s="12"/>
      <c r="Z81" s="12"/>
      <c r="AA81" s="12"/>
      <c r="AB81" s="12"/>
      <c r="AC81" s="12"/>
      <c r="AD81" s="12"/>
    </row>
    <row r="82" spans="1:30" s="152" customFormat="1" ht="36.75" customHeight="1" x14ac:dyDescent="0.3">
      <c r="A82" s="6" t="str">
        <f>'Matriz Nº2'!A80</f>
        <v>11.3</v>
      </c>
      <c r="B82" s="15" t="e">
        <f>IF(A82&lt;1,'Matriz Nº1'!F80,'Matriz Nº2'!B80)</f>
        <v>#N/A</v>
      </c>
      <c r="C82" s="15" t="e">
        <f>IF(A82&lt;1,'Matriz Nº1'!B80,'Matriz Nº2'!E80)</f>
        <v>#N/A</v>
      </c>
      <c r="D82" s="15" t="e">
        <f>IF(A82&lt;1,'Matriz Nº1'!B80,'Matriz Nº2'!I80)</f>
        <v>#N/A</v>
      </c>
      <c r="E82" s="158" t="s">
        <v>29</v>
      </c>
      <c r="F82" s="160" t="s">
        <v>31</v>
      </c>
      <c r="G82" s="160" t="s">
        <v>47</v>
      </c>
      <c r="H82" s="160" t="s">
        <v>46</v>
      </c>
      <c r="I82" s="160" t="e">
        <f>+VLOOKUP(D82,'Tabla 12'!$B$4:$E$6,3,FALSE)</f>
        <v>#N/A</v>
      </c>
      <c r="J82" s="159" t="e">
        <f>+VLOOKUP(I82,'Tabla 12'!$D$5:$E$6,2,FALSE)</f>
        <v>#N/A</v>
      </c>
      <c r="K82" s="12"/>
      <c r="L82" s="12"/>
      <c r="M82" s="12"/>
      <c r="N82" s="12"/>
      <c r="O82" s="12"/>
      <c r="P82" s="12"/>
      <c r="Q82" s="12"/>
      <c r="R82" s="12"/>
      <c r="S82" s="12"/>
      <c r="T82" s="12"/>
      <c r="U82" s="12"/>
      <c r="V82" s="12"/>
      <c r="W82" s="12"/>
      <c r="X82" s="12"/>
      <c r="Y82" s="12"/>
      <c r="Z82" s="12"/>
      <c r="AA82" s="12"/>
      <c r="AB82" s="12"/>
      <c r="AC82" s="12"/>
      <c r="AD82" s="12"/>
    </row>
    <row r="83" spans="1:30" s="152" customFormat="1" ht="36.75" customHeight="1" x14ac:dyDescent="0.3">
      <c r="A83" s="6" t="str">
        <f>'Matriz Nº2'!A81</f>
        <v>11.4</v>
      </c>
      <c r="B83" s="15" t="e">
        <f>IF(A83&lt;1,'Matriz Nº1'!F81,'Matriz Nº2'!B81)</f>
        <v>#N/A</v>
      </c>
      <c r="C83" s="15" t="e">
        <f>IF(A83&lt;1,'Matriz Nº1'!B81,'Matriz Nº2'!E81)</f>
        <v>#N/A</v>
      </c>
      <c r="D83" s="15" t="e">
        <f>IF(A83&lt;1,'Matriz Nº1'!B81,'Matriz Nº2'!I81)</f>
        <v>#N/A</v>
      </c>
      <c r="E83" s="158" t="s">
        <v>29</v>
      </c>
      <c r="F83" s="160" t="s">
        <v>31</v>
      </c>
      <c r="G83" s="160" t="s">
        <v>47</v>
      </c>
      <c r="H83" s="160" t="s">
        <v>46</v>
      </c>
      <c r="I83" s="160" t="e">
        <f>+VLOOKUP(D83,'Tabla 12'!$B$4:$E$6,3,FALSE)</f>
        <v>#N/A</v>
      </c>
      <c r="J83" s="159" t="e">
        <f>+VLOOKUP(I83,'Tabla 12'!$D$5:$E$6,2,FALSE)</f>
        <v>#N/A</v>
      </c>
      <c r="K83" s="12"/>
      <c r="L83" s="12"/>
      <c r="M83" s="12"/>
      <c r="N83" s="12"/>
      <c r="O83" s="12"/>
      <c r="P83" s="12"/>
      <c r="Q83" s="12"/>
      <c r="R83" s="12"/>
      <c r="S83" s="12"/>
      <c r="T83" s="12"/>
      <c r="U83" s="12"/>
      <c r="V83" s="12"/>
      <c r="W83" s="12"/>
      <c r="X83" s="12"/>
      <c r="Y83" s="12"/>
      <c r="Z83" s="12"/>
      <c r="AA83" s="12"/>
      <c r="AB83" s="12"/>
      <c r="AC83" s="12"/>
      <c r="AD83" s="12"/>
    </row>
    <row r="84" spans="1:30" s="152" customFormat="1" ht="36.75" customHeight="1" thickBot="1" x14ac:dyDescent="0.35">
      <c r="A84" s="6" t="str">
        <f>'Matriz Nº2'!A82</f>
        <v>11.5</v>
      </c>
      <c r="B84" s="15" t="e">
        <f>IF(A84&lt;1,'Matriz Nº1'!F82,'Matriz Nº2'!B82)</f>
        <v>#N/A</v>
      </c>
      <c r="C84" s="15" t="e">
        <f>IF(A84&lt;1,'Matriz Nº1'!B82,'Matriz Nº2'!E82)</f>
        <v>#N/A</v>
      </c>
      <c r="D84" s="15" t="e">
        <f>IF(A84&lt;1,'Matriz Nº1'!B82,'Matriz Nº2'!I82)</f>
        <v>#N/A</v>
      </c>
      <c r="E84" s="158" t="s">
        <v>29</v>
      </c>
      <c r="F84" s="160" t="s">
        <v>31</v>
      </c>
      <c r="G84" s="160" t="s">
        <v>47</v>
      </c>
      <c r="H84" s="160" t="s">
        <v>46</v>
      </c>
      <c r="I84" s="160" t="e">
        <f>+VLOOKUP(D84,'Tabla 12'!$B$4:$E$6,3,FALSE)</f>
        <v>#N/A</v>
      </c>
      <c r="J84" s="159" t="e">
        <f>+VLOOKUP(I84,'Tabla 12'!$D$5:$E$6,2,FALSE)</f>
        <v>#N/A</v>
      </c>
      <c r="K84" s="12"/>
      <c r="L84" s="12"/>
      <c r="M84" s="12"/>
      <c r="N84" s="12"/>
      <c r="O84" s="12"/>
      <c r="P84" s="12"/>
      <c r="Q84" s="12"/>
      <c r="R84" s="12"/>
      <c r="S84" s="12"/>
      <c r="T84" s="12"/>
      <c r="U84" s="12"/>
      <c r="V84" s="12"/>
      <c r="W84" s="12"/>
      <c r="X84" s="12"/>
      <c r="Y84" s="12"/>
      <c r="Z84" s="12"/>
      <c r="AA84" s="12"/>
      <c r="AB84" s="12"/>
      <c r="AC84" s="12"/>
      <c r="AD84" s="12"/>
    </row>
    <row r="85" spans="1:30" s="152" customFormat="1" ht="18" customHeight="1" thickBot="1" x14ac:dyDescent="0.35">
      <c r="A85" s="110" t="str">
        <f>'Matriz Nº1'!A85</f>
        <v xml:space="preserve">Objetivo Estratégico: </v>
      </c>
      <c r="B85" s="326" t="str">
        <f>+'Matriz Nº1'!B85:H85</f>
        <v>Mejorar la gestión de la Imprenta Nacional, en un plazo de 5 años; a tal grado que permita la integración de los procesos en la prestación de los servicios y la sostenibilidad en el tiempo</v>
      </c>
      <c r="C85" s="327"/>
      <c r="D85" s="327"/>
      <c r="E85" s="327"/>
      <c r="F85" s="345"/>
      <c r="G85" s="345"/>
      <c r="H85" s="345"/>
      <c r="I85" s="345"/>
      <c r="J85" s="327"/>
      <c r="K85" s="3"/>
      <c r="L85" s="3"/>
      <c r="M85" s="3"/>
      <c r="N85" s="3"/>
      <c r="O85" s="3"/>
      <c r="P85" s="3"/>
      <c r="Q85" s="3"/>
      <c r="R85" s="3"/>
      <c r="S85" s="3"/>
      <c r="T85" s="3"/>
      <c r="U85" s="3"/>
      <c r="V85" s="3"/>
      <c r="W85" s="3"/>
      <c r="X85" s="3"/>
      <c r="Y85" s="3"/>
      <c r="Z85" s="3"/>
      <c r="AA85" s="3"/>
      <c r="AB85" s="3"/>
      <c r="AC85" s="3"/>
      <c r="AD85" s="3"/>
    </row>
    <row r="86" spans="1:30" s="152" customFormat="1" ht="34.5" customHeight="1" x14ac:dyDescent="0.3">
      <c r="A86" s="14" t="str">
        <f>'Matriz Nº1'!A86</f>
        <v>Objetivo táctico</v>
      </c>
      <c r="B86" s="346" t="str">
        <f>+'Matriz Nº1'!B86:H86</f>
        <v xml:space="preserve">12. Dar seguimiento al Plan Estratégico Institucional como instrumento de mediano y largo plazo y mantener alineados los instrumentos de planificación operativa acorde a la orientación del Sistema Nacional de Planificación SNP. </v>
      </c>
      <c r="C86" s="347"/>
      <c r="D86" s="347"/>
      <c r="E86" s="347"/>
      <c r="F86" s="348"/>
      <c r="G86" s="348"/>
      <c r="H86" s="348"/>
      <c r="I86" s="348"/>
      <c r="J86" s="349"/>
      <c r="K86" s="3"/>
      <c r="L86" s="3"/>
      <c r="M86" s="3"/>
      <c r="N86" s="3"/>
      <c r="O86" s="3"/>
      <c r="P86" s="3"/>
      <c r="Q86" s="3"/>
      <c r="R86" s="3"/>
      <c r="S86" s="3"/>
      <c r="T86" s="3"/>
      <c r="U86" s="3"/>
      <c r="V86" s="3"/>
      <c r="W86" s="3"/>
      <c r="X86" s="3"/>
      <c r="Y86" s="3"/>
      <c r="Z86" s="3"/>
      <c r="AA86" s="3"/>
      <c r="AB86" s="3"/>
      <c r="AC86" s="3"/>
      <c r="AD86" s="3"/>
    </row>
    <row r="87" spans="1:30" s="152" customFormat="1" ht="36.75" customHeight="1" x14ac:dyDescent="0.3">
      <c r="A87" s="6">
        <f>'Matriz Nº2'!A85</f>
        <v>12.1</v>
      </c>
      <c r="B87" s="15" t="str">
        <f>IF(A87&lt;1,'Matriz Nº1'!F85,'Matriz Nº2'!B85)</f>
        <v xml:space="preserve">R007 Recurso Humano </v>
      </c>
      <c r="C87" s="15" t="str">
        <f>IF(A87&lt;1,'Matriz Nº1'!B85,'Matriz Nº2'!E85)</f>
        <v>ALTO</v>
      </c>
      <c r="D87" s="15" t="str">
        <f>IF(A87&lt;1,'Matriz Nº1'!B85,'Matriz Nº2'!I85)</f>
        <v>MEDIO</v>
      </c>
      <c r="E87" s="158" t="s">
        <v>29</v>
      </c>
      <c r="F87" s="160" t="s">
        <v>31</v>
      </c>
      <c r="G87" s="160" t="s">
        <v>47</v>
      </c>
      <c r="H87" s="160" t="s">
        <v>46</v>
      </c>
      <c r="I87" s="160" t="str">
        <f>+VLOOKUP(D87,'Tabla 12'!$B$4:$E$6,3,FALSE)</f>
        <v>ACEPTABLE</v>
      </c>
      <c r="J87" s="159" t="str">
        <f>+VLOOKUP(I87,'Tabla 12'!$D$5:$E$6,2,FALSE)</f>
        <v xml:space="preserve">NO ADMINISTRAR </v>
      </c>
      <c r="K87" s="12"/>
      <c r="L87" s="12"/>
      <c r="M87" s="12"/>
      <c r="N87" s="12"/>
      <c r="O87" s="12"/>
      <c r="P87" s="12"/>
      <c r="Q87" s="12"/>
      <c r="R87" s="12"/>
      <c r="S87" s="12"/>
      <c r="T87" s="12"/>
      <c r="U87" s="12"/>
      <c r="V87" s="12"/>
      <c r="W87" s="12"/>
      <c r="X87" s="12"/>
      <c r="Y87" s="12"/>
      <c r="Z87" s="12"/>
      <c r="AA87" s="12"/>
      <c r="AB87" s="12"/>
      <c r="AC87" s="12"/>
      <c r="AD87" s="12"/>
    </row>
    <row r="88" spans="1:30" s="152" customFormat="1" ht="36.75" customHeight="1" x14ac:dyDescent="0.3">
      <c r="A88" s="6" t="str">
        <f>'Matriz Nº2'!A86</f>
        <v>12.2</v>
      </c>
      <c r="B88" s="15" t="str">
        <f>IF(A88&lt;1,'Matriz Nº1'!F86,'Matriz Nº2'!B86)</f>
        <v xml:space="preserve">R003 Operativo </v>
      </c>
      <c r="C88" s="15" t="str">
        <f>IF(A88&lt;1,'Matriz Nº1'!B86,'Matriz Nº2'!E86)</f>
        <v>ALTO</v>
      </c>
      <c r="D88" s="15" t="str">
        <f>IF(A88&lt;1,'Matriz Nº1'!B86,'Matriz Nº2'!I86)</f>
        <v>MEDIO</v>
      </c>
      <c r="E88" s="158" t="s">
        <v>29</v>
      </c>
      <c r="F88" s="160" t="s">
        <v>31</v>
      </c>
      <c r="G88" s="160" t="s">
        <v>47</v>
      </c>
      <c r="H88" s="160" t="s">
        <v>46</v>
      </c>
      <c r="I88" s="160" t="str">
        <f>+VLOOKUP(D88,'Tabla 12'!$B$4:$E$6,3,FALSE)</f>
        <v>ACEPTABLE</v>
      </c>
      <c r="J88" s="159" t="str">
        <f>+VLOOKUP(I88,'Tabla 12'!$D$5:$E$6,2,FALSE)</f>
        <v xml:space="preserve">NO ADMINISTRAR </v>
      </c>
      <c r="K88" s="12"/>
      <c r="L88" s="12"/>
      <c r="M88" s="12"/>
      <c r="N88" s="12"/>
      <c r="O88" s="12"/>
      <c r="P88" s="12"/>
      <c r="Q88" s="12"/>
      <c r="R88" s="12"/>
      <c r="S88" s="12"/>
      <c r="T88" s="12"/>
      <c r="U88" s="12"/>
      <c r="V88" s="12"/>
      <c r="W88" s="12"/>
      <c r="X88" s="12"/>
      <c r="Y88" s="12"/>
      <c r="Z88" s="12"/>
      <c r="AA88" s="12"/>
      <c r="AB88" s="12"/>
      <c r="AC88" s="12"/>
      <c r="AD88" s="12"/>
    </row>
    <row r="89" spans="1:30" s="152" customFormat="1" ht="36.75" customHeight="1" x14ac:dyDescent="0.3">
      <c r="A89" s="6" t="str">
        <f>'Matriz Nº2'!A87</f>
        <v>12.3</v>
      </c>
      <c r="B89" s="15" t="e">
        <f>IF(A89&lt;1,'Matriz Nº1'!F87,'Matriz Nº2'!B87)</f>
        <v>#N/A</v>
      </c>
      <c r="C89" s="15" t="e">
        <f>IF(A89&lt;1,'Matriz Nº1'!B87,'Matriz Nº2'!E87)</f>
        <v>#N/A</v>
      </c>
      <c r="D89" s="15" t="e">
        <f>IF(A89&lt;1,'Matriz Nº1'!B87,'Matriz Nº2'!I87)</f>
        <v>#N/A</v>
      </c>
      <c r="E89" s="158" t="s">
        <v>29</v>
      </c>
      <c r="F89" s="160" t="s">
        <v>31</v>
      </c>
      <c r="G89" s="160" t="s">
        <v>47</v>
      </c>
      <c r="H89" s="160" t="s">
        <v>46</v>
      </c>
      <c r="I89" s="160" t="e">
        <f>+VLOOKUP(D89,'Tabla 12'!$B$4:$E$6,3,FALSE)</f>
        <v>#N/A</v>
      </c>
      <c r="J89" s="159" t="e">
        <f>+VLOOKUP(I89,'Tabla 12'!$D$5:$E$6,2,FALSE)</f>
        <v>#N/A</v>
      </c>
      <c r="K89" s="12"/>
      <c r="L89" s="12"/>
      <c r="M89" s="12"/>
      <c r="N89" s="12"/>
      <c r="O89" s="12"/>
      <c r="P89" s="12"/>
      <c r="Q89" s="12"/>
      <c r="R89" s="12"/>
      <c r="S89" s="12"/>
      <c r="T89" s="12"/>
      <c r="U89" s="12"/>
      <c r="V89" s="12"/>
      <c r="W89" s="12"/>
      <c r="X89" s="12"/>
      <c r="Y89" s="12"/>
      <c r="Z89" s="12"/>
      <c r="AA89" s="12"/>
      <c r="AB89" s="12"/>
      <c r="AC89" s="12"/>
      <c r="AD89" s="12"/>
    </row>
    <row r="90" spans="1:30" s="152" customFormat="1" ht="36.75" customHeight="1" x14ac:dyDescent="0.3">
      <c r="A90" s="6" t="str">
        <f>'Matriz Nº2'!A88</f>
        <v>12.4</v>
      </c>
      <c r="B90" s="15" t="e">
        <f>IF(A90&lt;1,'Matriz Nº1'!F88,'Matriz Nº2'!B88)</f>
        <v>#N/A</v>
      </c>
      <c r="C90" s="15" t="e">
        <f>IF(A90&lt;1,'Matriz Nº1'!B88,'Matriz Nº2'!E88)</f>
        <v>#N/A</v>
      </c>
      <c r="D90" s="15" t="e">
        <f>IF(A90&lt;1,'Matriz Nº1'!B88,'Matriz Nº2'!I88)</f>
        <v>#N/A</v>
      </c>
      <c r="E90" s="158" t="s">
        <v>29</v>
      </c>
      <c r="F90" s="160" t="s">
        <v>31</v>
      </c>
      <c r="G90" s="160" t="s">
        <v>47</v>
      </c>
      <c r="H90" s="160" t="s">
        <v>46</v>
      </c>
      <c r="I90" s="160" t="e">
        <f>+VLOOKUP(D90,'Tabla 12'!$B$4:$E$6,3,FALSE)</f>
        <v>#N/A</v>
      </c>
      <c r="J90" s="159" t="e">
        <f>+VLOOKUP(I90,'Tabla 12'!$D$5:$E$6,2,FALSE)</f>
        <v>#N/A</v>
      </c>
      <c r="K90" s="12"/>
      <c r="L90" s="12"/>
      <c r="M90" s="12"/>
      <c r="N90" s="12"/>
      <c r="O90" s="12"/>
      <c r="P90" s="12"/>
      <c r="Q90" s="12"/>
      <c r="R90" s="12"/>
      <c r="S90" s="12"/>
      <c r="T90" s="12"/>
      <c r="U90" s="12"/>
      <c r="V90" s="12"/>
      <c r="W90" s="12"/>
      <c r="X90" s="12"/>
      <c r="Y90" s="12"/>
      <c r="Z90" s="12"/>
      <c r="AA90" s="12"/>
      <c r="AB90" s="12"/>
      <c r="AC90" s="12"/>
      <c r="AD90" s="12"/>
    </row>
    <row r="91" spans="1:30" s="152" customFormat="1" ht="36.75" customHeight="1" thickBot="1" x14ac:dyDescent="0.35">
      <c r="A91" s="6" t="str">
        <f>'Matriz Nº2'!A89</f>
        <v>12.5</v>
      </c>
      <c r="B91" s="15" t="e">
        <f>IF(A91&lt;1,'Matriz Nº1'!F89,'Matriz Nº2'!B89)</f>
        <v>#N/A</v>
      </c>
      <c r="C91" s="15" t="e">
        <f>IF(A91&lt;1,'Matriz Nº1'!B89,'Matriz Nº2'!E89)</f>
        <v>#N/A</v>
      </c>
      <c r="D91" s="15" t="e">
        <f>IF(A91&lt;1,'Matriz Nº1'!B89,'Matriz Nº2'!I89)</f>
        <v>#N/A</v>
      </c>
      <c r="E91" s="158" t="s">
        <v>29</v>
      </c>
      <c r="F91" s="160" t="s">
        <v>31</v>
      </c>
      <c r="G91" s="160" t="s">
        <v>47</v>
      </c>
      <c r="H91" s="160" t="s">
        <v>46</v>
      </c>
      <c r="I91" s="160" t="e">
        <f>+VLOOKUP(D91,'Tabla 12'!$B$4:$E$6,3,FALSE)</f>
        <v>#N/A</v>
      </c>
      <c r="J91" s="159" t="e">
        <f>+VLOOKUP(I91,'Tabla 12'!$D$5:$E$6,2,FALSE)</f>
        <v>#N/A</v>
      </c>
      <c r="K91" s="12"/>
      <c r="L91" s="12"/>
      <c r="M91" s="12"/>
      <c r="N91" s="12"/>
      <c r="O91" s="12"/>
      <c r="P91" s="12"/>
      <c r="Q91" s="12"/>
      <c r="R91" s="12"/>
      <c r="S91" s="12"/>
      <c r="T91" s="12"/>
      <c r="U91" s="12"/>
      <c r="V91" s="12"/>
      <c r="W91" s="12"/>
      <c r="X91" s="12"/>
      <c r="Y91" s="12"/>
      <c r="Z91" s="12"/>
      <c r="AA91" s="12"/>
      <c r="AB91" s="12"/>
      <c r="AC91" s="12"/>
      <c r="AD91" s="12"/>
    </row>
    <row r="92" spans="1:30" s="152" customFormat="1" ht="18" customHeight="1" thickBot="1" x14ac:dyDescent="0.35">
      <c r="A92" s="110" t="e">
        <f>'Matriz Nº1'!A92</f>
        <v>#REF!</v>
      </c>
      <c r="B92" s="326" t="e">
        <f>+'Matriz Nº1'!B92:H92</f>
        <v>#REF!</v>
      </c>
      <c r="C92" s="327"/>
      <c r="D92" s="327"/>
      <c r="E92" s="327"/>
      <c r="F92" s="345"/>
      <c r="G92" s="345"/>
      <c r="H92" s="345"/>
      <c r="I92" s="345"/>
      <c r="J92" s="327"/>
      <c r="K92" s="3"/>
      <c r="L92" s="3"/>
      <c r="M92" s="3"/>
      <c r="N92" s="3"/>
      <c r="O92" s="3"/>
      <c r="P92" s="3"/>
      <c r="Q92" s="3"/>
      <c r="R92" s="3"/>
      <c r="S92" s="3"/>
      <c r="T92" s="3"/>
      <c r="U92" s="3"/>
      <c r="V92" s="3"/>
      <c r="W92" s="3"/>
      <c r="X92" s="3"/>
      <c r="Y92" s="3"/>
      <c r="Z92" s="3"/>
      <c r="AA92" s="3"/>
      <c r="AB92" s="3"/>
      <c r="AC92" s="3"/>
      <c r="AD92" s="3"/>
    </row>
    <row r="93" spans="1:30" s="152" customFormat="1" ht="34.5" customHeight="1" x14ac:dyDescent="0.3">
      <c r="A93" s="14" t="str">
        <f>'Matriz Nº1'!A93</f>
        <v>Objetivo táctico</v>
      </c>
      <c r="B93" s="346" t="e">
        <f>+'Matriz Nº1'!B93:H93</f>
        <v>#REF!</v>
      </c>
      <c r="C93" s="347"/>
      <c r="D93" s="347"/>
      <c r="E93" s="347"/>
      <c r="F93" s="348"/>
      <c r="G93" s="348"/>
      <c r="H93" s="348"/>
      <c r="I93" s="348"/>
      <c r="J93" s="349"/>
      <c r="K93" s="3"/>
      <c r="L93" s="3"/>
      <c r="M93" s="3"/>
      <c r="N93" s="3"/>
      <c r="O93" s="3"/>
      <c r="P93" s="3"/>
      <c r="Q93" s="3"/>
      <c r="R93" s="3"/>
      <c r="S93" s="3"/>
      <c r="T93" s="3"/>
      <c r="U93" s="3"/>
      <c r="V93" s="3"/>
      <c r="W93" s="3"/>
      <c r="X93" s="3"/>
      <c r="Y93" s="3"/>
      <c r="Z93" s="3"/>
      <c r="AA93" s="3"/>
      <c r="AB93" s="3"/>
      <c r="AC93" s="3"/>
      <c r="AD93" s="3"/>
    </row>
    <row r="94" spans="1:30" s="152" customFormat="1" ht="36.75" customHeight="1" x14ac:dyDescent="0.3">
      <c r="A94" s="6">
        <f>'Matriz Nº2'!A92</f>
        <v>13.1</v>
      </c>
      <c r="B94" s="15" t="str">
        <f>IF(A94&lt;1,'Matriz Nº1'!F92,'Matriz Nº2'!B92)</f>
        <v xml:space="preserve">R001 Tecnologías de Información </v>
      </c>
      <c r="C94" s="15" t="str">
        <f>IF(A94&lt;1,'Matriz Nº1'!B92,'Matriz Nº2'!E92)</f>
        <v>ALTO</v>
      </c>
      <c r="D94" s="15" t="str">
        <f>IF(A94&lt;1,'Matriz Nº1'!B92,'Matriz Nº2'!I92)</f>
        <v>MEDIO</v>
      </c>
      <c r="E94" s="158" t="s">
        <v>29</v>
      </c>
      <c r="F94" s="160" t="s">
        <v>31</v>
      </c>
      <c r="G94" s="160" t="s">
        <v>47</v>
      </c>
      <c r="H94" s="160" t="s">
        <v>46</v>
      </c>
      <c r="I94" s="160" t="str">
        <f>+VLOOKUP(D94,'Tabla 12'!$B$4:$E$6,3,FALSE)</f>
        <v>ACEPTABLE</v>
      </c>
      <c r="J94" s="159" t="str">
        <f>+VLOOKUP(I94,'Tabla 12'!$D$5:$E$6,2,FALSE)</f>
        <v xml:space="preserve">NO ADMINISTRAR </v>
      </c>
      <c r="K94" s="12"/>
      <c r="L94" s="12"/>
      <c r="M94" s="12"/>
      <c r="N94" s="12"/>
      <c r="O94" s="12"/>
      <c r="P94" s="12"/>
      <c r="Q94" s="12"/>
      <c r="R94" s="12"/>
      <c r="S94" s="12"/>
      <c r="T94" s="12"/>
      <c r="U94" s="12"/>
      <c r="V94" s="12"/>
      <c r="W94" s="12"/>
      <c r="X94" s="12"/>
      <c r="Y94" s="12"/>
      <c r="Z94" s="12"/>
      <c r="AA94" s="12"/>
      <c r="AB94" s="12"/>
      <c r="AC94" s="12"/>
      <c r="AD94" s="12"/>
    </row>
    <row r="95" spans="1:30" s="152" customFormat="1" ht="36.75" customHeight="1" x14ac:dyDescent="0.3">
      <c r="A95" s="6" t="str">
        <f>'Matriz Nº2'!A93</f>
        <v>13.2</v>
      </c>
      <c r="B95" s="15" t="str">
        <f>IF(A95&lt;1,'Matriz Nº1'!F93,'Matriz Nº2'!B93)</f>
        <v xml:space="preserve">R007 Recurso Humano </v>
      </c>
      <c r="C95" s="15" t="str">
        <f>IF(A95&lt;1,'Matriz Nº1'!B93,'Matriz Nº2'!E93)</f>
        <v>ALTO</v>
      </c>
      <c r="D95" s="15" t="str">
        <f>IF(A95&lt;1,'Matriz Nº1'!B93,'Matriz Nº2'!I93)</f>
        <v>MEDIO</v>
      </c>
      <c r="E95" s="158" t="s">
        <v>29</v>
      </c>
      <c r="F95" s="160" t="s">
        <v>31</v>
      </c>
      <c r="G95" s="160" t="s">
        <v>47</v>
      </c>
      <c r="H95" s="160" t="s">
        <v>46</v>
      </c>
      <c r="I95" s="160" t="str">
        <f>+VLOOKUP(D95,'Tabla 12'!$B$4:$E$6,3,FALSE)</f>
        <v>ACEPTABLE</v>
      </c>
      <c r="J95" s="159" t="str">
        <f>+VLOOKUP(I95,'Tabla 12'!$D$5:$E$6,2,FALSE)</f>
        <v xml:space="preserve">NO ADMINISTRAR </v>
      </c>
      <c r="K95" s="12"/>
      <c r="L95" s="12"/>
      <c r="M95" s="12"/>
      <c r="N95" s="12"/>
      <c r="O95" s="12"/>
      <c r="P95" s="12"/>
      <c r="Q95" s="12"/>
      <c r="R95" s="12"/>
      <c r="S95" s="12"/>
      <c r="T95" s="12"/>
      <c r="U95" s="12"/>
      <c r="V95" s="12"/>
      <c r="W95" s="12"/>
      <c r="X95" s="12"/>
      <c r="Y95" s="12"/>
      <c r="Z95" s="12"/>
      <c r="AA95" s="12"/>
      <c r="AB95" s="12"/>
      <c r="AC95" s="12"/>
      <c r="AD95" s="12"/>
    </row>
    <row r="96" spans="1:30" s="152" customFormat="1" ht="36.75" customHeight="1" x14ac:dyDescent="0.3">
      <c r="A96" s="6" t="str">
        <f>'Matriz Nº2'!A94</f>
        <v>13.3</v>
      </c>
      <c r="B96" s="15" t="e">
        <f>IF(A96&lt;1,'Matriz Nº1'!F94,'Matriz Nº2'!B94)</f>
        <v>#N/A</v>
      </c>
      <c r="C96" s="15" t="e">
        <f>IF(A96&lt;1,'Matriz Nº1'!B94,'Matriz Nº2'!E94)</f>
        <v>#N/A</v>
      </c>
      <c r="D96" s="15" t="e">
        <f>IF(A96&lt;1,'Matriz Nº1'!B94,'Matriz Nº2'!I94)</f>
        <v>#N/A</v>
      </c>
      <c r="E96" s="158" t="s">
        <v>29</v>
      </c>
      <c r="F96" s="160" t="s">
        <v>31</v>
      </c>
      <c r="G96" s="160" t="s">
        <v>47</v>
      </c>
      <c r="H96" s="160" t="s">
        <v>46</v>
      </c>
      <c r="I96" s="160" t="e">
        <f>+VLOOKUP(D96,'Tabla 12'!$B$4:$E$6,3,FALSE)</f>
        <v>#N/A</v>
      </c>
      <c r="J96" s="159" t="e">
        <f>+VLOOKUP(I96,'Tabla 12'!$D$5:$E$6,2,FALSE)</f>
        <v>#N/A</v>
      </c>
      <c r="K96" s="12"/>
      <c r="L96" s="12"/>
      <c r="M96" s="12"/>
      <c r="N96" s="12"/>
      <c r="O96" s="12"/>
      <c r="P96" s="12"/>
      <c r="Q96" s="12"/>
      <c r="R96" s="12"/>
      <c r="S96" s="12"/>
      <c r="T96" s="12"/>
      <c r="U96" s="12"/>
      <c r="V96" s="12"/>
      <c r="W96" s="12"/>
      <c r="X96" s="12"/>
      <c r="Y96" s="12"/>
      <c r="Z96" s="12"/>
      <c r="AA96" s="12"/>
      <c r="AB96" s="12"/>
      <c r="AC96" s="12"/>
      <c r="AD96" s="12"/>
    </row>
    <row r="97" spans="1:30" s="152" customFormat="1" ht="36.75" customHeight="1" x14ac:dyDescent="0.3">
      <c r="A97" s="6" t="str">
        <f>'Matriz Nº2'!A95</f>
        <v>13.4</v>
      </c>
      <c r="B97" s="15" t="e">
        <f>IF(A97&lt;1,'Matriz Nº1'!F95,'Matriz Nº2'!B95)</f>
        <v>#N/A</v>
      </c>
      <c r="C97" s="15" t="e">
        <f>IF(A97&lt;1,'Matriz Nº1'!B95,'Matriz Nº2'!E95)</f>
        <v>#N/A</v>
      </c>
      <c r="D97" s="15" t="e">
        <f>IF(A97&lt;1,'Matriz Nº1'!B95,'Matriz Nº2'!I95)</f>
        <v>#N/A</v>
      </c>
      <c r="E97" s="158" t="s">
        <v>29</v>
      </c>
      <c r="F97" s="160" t="s">
        <v>31</v>
      </c>
      <c r="G97" s="160" t="s">
        <v>47</v>
      </c>
      <c r="H97" s="160" t="s">
        <v>46</v>
      </c>
      <c r="I97" s="160" t="e">
        <f>+VLOOKUP(D97,'Tabla 12'!$B$4:$E$6,3,FALSE)</f>
        <v>#N/A</v>
      </c>
      <c r="J97" s="159" t="e">
        <f>+VLOOKUP(I97,'Tabla 12'!$D$5:$E$6,2,FALSE)</f>
        <v>#N/A</v>
      </c>
      <c r="K97" s="12"/>
      <c r="L97" s="12"/>
      <c r="M97" s="12"/>
      <c r="N97" s="12"/>
      <c r="O97" s="12"/>
      <c r="P97" s="12"/>
      <c r="Q97" s="12"/>
      <c r="R97" s="12"/>
      <c r="S97" s="12"/>
      <c r="T97" s="12"/>
      <c r="U97" s="12"/>
      <c r="V97" s="12"/>
      <c r="W97" s="12"/>
      <c r="X97" s="12"/>
      <c r="Y97" s="12"/>
      <c r="Z97" s="12"/>
      <c r="AA97" s="12"/>
      <c r="AB97" s="12"/>
      <c r="AC97" s="12"/>
      <c r="AD97" s="12"/>
    </row>
    <row r="98" spans="1:30" s="152" customFormat="1" ht="36.75" customHeight="1" thickBot="1" x14ac:dyDescent="0.35">
      <c r="A98" s="6" t="str">
        <f>'Matriz Nº2'!A96</f>
        <v>13.5</v>
      </c>
      <c r="B98" s="15" t="e">
        <f>IF(A98&lt;1,'Matriz Nº1'!F96,'Matriz Nº2'!B96)</f>
        <v>#N/A</v>
      </c>
      <c r="C98" s="15" t="e">
        <f>IF(A98&lt;1,'Matriz Nº1'!B96,'Matriz Nº2'!E96)</f>
        <v>#N/A</v>
      </c>
      <c r="D98" s="15" t="e">
        <f>IF(A98&lt;1,'Matriz Nº1'!B96,'Matriz Nº2'!I96)</f>
        <v>#N/A</v>
      </c>
      <c r="E98" s="158" t="s">
        <v>29</v>
      </c>
      <c r="F98" s="160" t="s">
        <v>31</v>
      </c>
      <c r="G98" s="160" t="s">
        <v>47</v>
      </c>
      <c r="H98" s="160" t="s">
        <v>46</v>
      </c>
      <c r="I98" s="160" t="e">
        <f>+VLOOKUP(D98,'Tabla 12'!$B$4:$E$6,3,FALSE)</f>
        <v>#N/A</v>
      </c>
      <c r="J98" s="159" t="e">
        <f>+VLOOKUP(I98,'Tabla 12'!$D$5:$E$6,2,FALSE)</f>
        <v>#N/A</v>
      </c>
      <c r="K98" s="12"/>
      <c r="L98" s="12"/>
      <c r="M98" s="12"/>
      <c r="N98" s="12"/>
      <c r="O98" s="12"/>
      <c r="P98" s="12"/>
      <c r="Q98" s="12"/>
      <c r="R98" s="12"/>
      <c r="S98" s="12"/>
      <c r="T98" s="12"/>
      <c r="U98" s="12"/>
      <c r="V98" s="12"/>
      <c r="W98" s="12"/>
      <c r="X98" s="12"/>
      <c r="Y98" s="12"/>
      <c r="Z98" s="12"/>
      <c r="AA98" s="12"/>
      <c r="AB98" s="12"/>
      <c r="AC98" s="12"/>
      <c r="AD98" s="12"/>
    </row>
    <row r="99" spans="1:30" s="152" customFormat="1" ht="18" customHeight="1" thickBot="1" x14ac:dyDescent="0.35">
      <c r="A99" s="110" t="str">
        <f>'Matriz Nº1'!A99</f>
        <v xml:space="preserve">Objetivo Estratégico: </v>
      </c>
      <c r="B99" s="326" t="str">
        <f>+'Matriz Nº1'!B99:H99</f>
        <v>Modernizar la Imprenta Nacional, en un plazo de 5 años; de tal manera que permita la mejora de los niveles de producción con prácticas amigables con el ambiente.</v>
      </c>
      <c r="C99" s="327"/>
      <c r="D99" s="327"/>
      <c r="E99" s="327"/>
      <c r="F99" s="345"/>
      <c r="G99" s="345"/>
      <c r="H99" s="345"/>
      <c r="I99" s="345"/>
      <c r="J99" s="327"/>
      <c r="K99" s="3"/>
      <c r="L99" s="3"/>
      <c r="M99" s="3"/>
      <c r="N99" s="3"/>
      <c r="O99" s="3"/>
      <c r="P99" s="3"/>
      <c r="Q99" s="3"/>
      <c r="R99" s="3"/>
      <c r="S99" s="3"/>
      <c r="T99" s="3"/>
      <c r="U99" s="3"/>
      <c r="V99" s="3"/>
      <c r="W99" s="3"/>
      <c r="X99" s="3"/>
      <c r="Y99" s="3"/>
      <c r="Z99" s="3"/>
      <c r="AA99" s="3"/>
      <c r="AB99" s="3"/>
      <c r="AC99" s="3"/>
      <c r="AD99" s="3"/>
    </row>
    <row r="100" spans="1:30" s="152" customFormat="1" ht="34.5" customHeight="1" x14ac:dyDescent="0.3">
      <c r="A100" s="14" t="str">
        <f>'Matriz Nº1'!A100</f>
        <v>Objetivo táctico</v>
      </c>
      <c r="B100" s="346" t="str">
        <f>+'Matriz Nº1'!B100:H100</f>
        <v>13. Desarrollar estrategias que permitan brindar un servicio de excelencia en la atención de las publicaciones de los Diarios Oficiales, en las oficinas destinadas a este fin.</v>
      </c>
      <c r="C100" s="347"/>
      <c r="D100" s="347"/>
      <c r="E100" s="347"/>
      <c r="F100" s="348"/>
      <c r="G100" s="348"/>
      <c r="H100" s="348"/>
      <c r="I100" s="348"/>
      <c r="J100" s="349"/>
      <c r="K100" s="3"/>
      <c r="L100" s="3"/>
      <c r="M100" s="3"/>
      <c r="N100" s="3"/>
      <c r="O100" s="3"/>
      <c r="P100" s="3"/>
      <c r="Q100" s="3"/>
      <c r="R100" s="3"/>
      <c r="S100" s="3"/>
      <c r="T100" s="3"/>
      <c r="U100" s="3"/>
      <c r="V100" s="3"/>
      <c r="W100" s="3"/>
      <c r="X100" s="3"/>
      <c r="Y100" s="3"/>
      <c r="Z100" s="3"/>
      <c r="AA100" s="3"/>
      <c r="AB100" s="3"/>
      <c r="AC100" s="3"/>
      <c r="AD100" s="3"/>
    </row>
    <row r="101" spans="1:30" s="152" customFormat="1" ht="36.75" customHeight="1" x14ac:dyDescent="0.3">
      <c r="A101" s="6" t="str">
        <f>'Matriz Nº2'!A99</f>
        <v>14.1</v>
      </c>
      <c r="B101" s="15" t="str">
        <f>IF(A101&lt;1,'Matriz Nº1'!F99,'Matriz Nº2'!B99)</f>
        <v xml:space="preserve">R005 Estratégico </v>
      </c>
      <c r="C101" s="15" t="str">
        <f>IF(A101&lt;1,'Matriz Nº1'!B99,'Matriz Nº2'!E99)</f>
        <v>ALTO</v>
      </c>
      <c r="D101" s="15" t="str">
        <f>IF(A101&lt;1,'Matriz Nº1'!B99,'Matriz Nº2'!I99)</f>
        <v>MEDIO</v>
      </c>
      <c r="E101" s="158" t="s">
        <v>29</v>
      </c>
      <c r="F101" s="160" t="s">
        <v>31</v>
      </c>
      <c r="G101" s="160" t="s">
        <v>47</v>
      </c>
      <c r="H101" s="160" t="s">
        <v>46</v>
      </c>
      <c r="I101" s="160" t="str">
        <f>+VLOOKUP(D101,'Tabla 12'!$B$4:$E$6,3,FALSE)</f>
        <v>ACEPTABLE</v>
      </c>
      <c r="J101" s="159" t="str">
        <f>+VLOOKUP(I101,'Tabla 12'!$D$5:$E$6,2,FALSE)</f>
        <v xml:space="preserve">NO ADMINISTRAR </v>
      </c>
      <c r="K101" s="12"/>
      <c r="L101" s="12"/>
      <c r="M101" s="12"/>
      <c r="N101" s="12"/>
      <c r="O101" s="12"/>
      <c r="P101" s="12"/>
      <c r="Q101" s="12"/>
      <c r="R101" s="12"/>
      <c r="S101" s="12"/>
      <c r="T101" s="12"/>
      <c r="U101" s="12"/>
      <c r="V101" s="12"/>
      <c r="W101" s="12"/>
      <c r="X101" s="12"/>
      <c r="Y101" s="12"/>
      <c r="Z101" s="12"/>
      <c r="AA101" s="12"/>
      <c r="AB101" s="12"/>
      <c r="AC101" s="12"/>
      <c r="AD101" s="12"/>
    </row>
    <row r="102" spans="1:30" s="152" customFormat="1" ht="36.75" customHeight="1" x14ac:dyDescent="0.3">
      <c r="A102" s="6" t="str">
        <f>'Matriz Nº2'!A100</f>
        <v>14.2</v>
      </c>
      <c r="B102" s="15" t="str">
        <f>IF(A102&lt;1,'Matriz Nº1'!F100,'Matriz Nº2'!B100)</f>
        <v xml:space="preserve">R003 Operativo </v>
      </c>
      <c r="C102" s="15" t="str">
        <f>IF(A102&lt;1,'Matriz Nº1'!B100,'Matriz Nº2'!E100)</f>
        <v>ALTO</v>
      </c>
      <c r="D102" s="15" t="str">
        <f>IF(A102&lt;1,'Matriz Nº1'!B100,'Matriz Nº2'!I100)</f>
        <v>MEDIO</v>
      </c>
      <c r="E102" s="158" t="s">
        <v>29</v>
      </c>
      <c r="F102" s="160" t="s">
        <v>31</v>
      </c>
      <c r="G102" s="160" t="s">
        <v>47</v>
      </c>
      <c r="H102" s="160" t="s">
        <v>46</v>
      </c>
      <c r="I102" s="160" t="str">
        <f>+VLOOKUP(D102,'Tabla 12'!$B$4:$E$6,3,FALSE)</f>
        <v>ACEPTABLE</v>
      </c>
      <c r="J102" s="159" t="str">
        <f>+VLOOKUP(I102,'Tabla 12'!$D$5:$E$6,2,FALSE)</f>
        <v xml:space="preserve">NO ADMINISTRAR </v>
      </c>
      <c r="K102" s="12"/>
      <c r="L102" s="12"/>
      <c r="M102" s="12"/>
      <c r="N102" s="12"/>
      <c r="O102" s="12"/>
      <c r="P102" s="12"/>
      <c r="Q102" s="12"/>
      <c r="R102" s="12"/>
      <c r="S102" s="12"/>
      <c r="T102" s="12"/>
      <c r="U102" s="12"/>
      <c r="V102" s="12"/>
      <c r="W102" s="12"/>
      <c r="X102" s="12"/>
      <c r="Y102" s="12"/>
      <c r="Z102" s="12"/>
      <c r="AA102" s="12"/>
      <c r="AB102" s="12"/>
      <c r="AC102" s="12"/>
      <c r="AD102" s="12"/>
    </row>
    <row r="103" spans="1:30" s="152" customFormat="1" ht="36.75" customHeight="1" x14ac:dyDescent="0.3">
      <c r="A103" s="6" t="str">
        <f>'Matriz Nº2'!A101</f>
        <v>14.3</v>
      </c>
      <c r="B103" s="15" t="e">
        <f>IF(A103&lt;1,'Matriz Nº1'!F101,'Matriz Nº2'!B101)</f>
        <v>#N/A</v>
      </c>
      <c r="C103" s="15" t="e">
        <f>IF(A103&lt;1,'Matriz Nº1'!B101,'Matriz Nº2'!E101)</f>
        <v>#N/A</v>
      </c>
      <c r="D103" s="15" t="e">
        <f>IF(A103&lt;1,'Matriz Nº1'!B101,'Matriz Nº2'!I101)</f>
        <v>#N/A</v>
      </c>
      <c r="E103" s="158" t="s">
        <v>29</v>
      </c>
      <c r="F103" s="160" t="s">
        <v>31</v>
      </c>
      <c r="G103" s="160" t="s">
        <v>47</v>
      </c>
      <c r="H103" s="160" t="s">
        <v>46</v>
      </c>
      <c r="I103" s="160" t="e">
        <f>+VLOOKUP(D103,'Tabla 12'!$B$4:$E$6,3,FALSE)</f>
        <v>#N/A</v>
      </c>
      <c r="J103" s="159" t="e">
        <f>+VLOOKUP(I103,'Tabla 12'!$D$5:$E$6,2,FALSE)</f>
        <v>#N/A</v>
      </c>
      <c r="K103" s="12"/>
      <c r="L103" s="12"/>
      <c r="M103" s="12"/>
      <c r="N103" s="12"/>
      <c r="O103" s="12"/>
      <c r="P103" s="12"/>
      <c r="Q103" s="12"/>
      <c r="R103" s="12"/>
      <c r="S103" s="12"/>
      <c r="T103" s="12"/>
      <c r="U103" s="12"/>
      <c r="V103" s="12"/>
      <c r="W103" s="12"/>
      <c r="X103" s="12"/>
      <c r="Y103" s="12"/>
      <c r="Z103" s="12"/>
      <c r="AA103" s="12"/>
      <c r="AB103" s="12"/>
      <c r="AC103" s="12"/>
      <c r="AD103" s="12"/>
    </row>
    <row r="104" spans="1:30" s="152" customFormat="1" ht="36.75" customHeight="1" x14ac:dyDescent="0.3">
      <c r="A104" s="6" t="str">
        <f>'Matriz Nº2'!A102</f>
        <v>14.4</v>
      </c>
      <c r="B104" s="15" t="e">
        <f>IF(A104&lt;1,'Matriz Nº1'!F102,'Matriz Nº2'!B102)</f>
        <v>#N/A</v>
      </c>
      <c r="C104" s="15" t="e">
        <f>IF(A104&lt;1,'Matriz Nº1'!B102,'Matriz Nº2'!E102)</f>
        <v>#N/A</v>
      </c>
      <c r="D104" s="15" t="e">
        <f>IF(A104&lt;1,'Matriz Nº1'!B102,'Matriz Nº2'!I102)</f>
        <v>#N/A</v>
      </c>
      <c r="E104" s="158" t="s">
        <v>29</v>
      </c>
      <c r="F104" s="160" t="s">
        <v>31</v>
      </c>
      <c r="G104" s="160" t="s">
        <v>47</v>
      </c>
      <c r="H104" s="160" t="s">
        <v>46</v>
      </c>
      <c r="I104" s="160" t="e">
        <f>+VLOOKUP(D104,'Tabla 12'!$B$4:$E$6,3,FALSE)</f>
        <v>#N/A</v>
      </c>
      <c r="J104" s="159" t="e">
        <f>+VLOOKUP(I104,'Tabla 12'!$D$5:$E$6,2,FALSE)</f>
        <v>#N/A</v>
      </c>
      <c r="K104" s="12"/>
      <c r="L104" s="12"/>
      <c r="M104" s="12"/>
      <c r="N104" s="12"/>
      <c r="O104" s="12"/>
      <c r="P104" s="12"/>
      <c r="Q104" s="12"/>
      <c r="R104" s="12"/>
      <c r="S104" s="12"/>
      <c r="T104" s="12"/>
      <c r="U104" s="12"/>
      <c r="V104" s="12"/>
      <c r="W104" s="12"/>
      <c r="X104" s="12"/>
      <c r="Y104" s="12"/>
      <c r="Z104" s="12"/>
      <c r="AA104" s="12"/>
      <c r="AB104" s="12"/>
      <c r="AC104" s="12"/>
      <c r="AD104" s="12"/>
    </row>
    <row r="105" spans="1:30" s="152" customFormat="1" ht="36.75" customHeight="1" x14ac:dyDescent="0.3">
      <c r="A105" s="6" t="str">
        <f>'Matriz Nº2'!A103</f>
        <v>14.5</v>
      </c>
      <c r="B105" s="15" t="e">
        <f>IF(A105&lt;1,'Matriz Nº1'!F103,'Matriz Nº2'!B103)</f>
        <v>#N/A</v>
      </c>
      <c r="C105" s="15" t="e">
        <f>IF(A105&lt;1,'Matriz Nº1'!B103,'Matriz Nº2'!E103)</f>
        <v>#N/A</v>
      </c>
      <c r="D105" s="15" t="e">
        <f>IF(A105&lt;1,'Matriz Nº1'!B103,'Matriz Nº2'!I103)</f>
        <v>#N/A</v>
      </c>
      <c r="E105" s="158" t="s">
        <v>29</v>
      </c>
      <c r="F105" s="160" t="s">
        <v>31</v>
      </c>
      <c r="G105" s="160" t="s">
        <v>47</v>
      </c>
      <c r="H105" s="160" t="s">
        <v>46</v>
      </c>
      <c r="I105" s="160" t="e">
        <f>+VLOOKUP(D105,'Tabla 12'!$B$4:$E$6,3,FALSE)</f>
        <v>#N/A</v>
      </c>
      <c r="J105" s="159" t="e">
        <f>+VLOOKUP(I105,'Tabla 12'!$D$5:$E$6,2,FALSE)</f>
        <v>#N/A</v>
      </c>
      <c r="K105" s="12"/>
      <c r="L105" s="12"/>
      <c r="M105" s="12"/>
      <c r="N105" s="12"/>
      <c r="O105" s="12"/>
      <c r="P105" s="12"/>
      <c r="Q105" s="12"/>
      <c r="R105" s="12"/>
      <c r="S105" s="12"/>
      <c r="T105" s="12"/>
      <c r="U105" s="12"/>
      <c r="V105" s="12"/>
      <c r="W105" s="12"/>
      <c r="X105" s="12"/>
      <c r="Y105" s="12"/>
      <c r="Z105" s="12"/>
      <c r="AA105" s="12"/>
      <c r="AB105" s="12"/>
      <c r="AC105" s="12"/>
      <c r="AD105" s="12"/>
    </row>
    <row r="106" spans="1:30" ht="15.75" customHeight="1" x14ac:dyDescent="0.3">
      <c r="A106" s="143"/>
      <c r="B106" s="143"/>
      <c r="C106" s="143"/>
      <c r="D106" s="143"/>
      <c r="E106" s="143"/>
      <c r="F106" s="143"/>
      <c r="G106" s="143"/>
      <c r="H106" s="143"/>
      <c r="I106" s="143"/>
      <c r="J106" s="143"/>
    </row>
    <row r="107" spans="1:30" ht="15.75" customHeight="1" x14ac:dyDescent="0.3"/>
    <row r="108" spans="1:30" ht="15.75" customHeight="1" x14ac:dyDescent="0.3"/>
    <row r="109" spans="1:30" ht="15.75" customHeight="1" x14ac:dyDescent="0.3"/>
    <row r="110" spans="1:30" ht="15.75" customHeight="1" x14ac:dyDescent="0.3"/>
    <row r="111" spans="1:30" ht="15.75" customHeight="1" x14ac:dyDescent="0.3"/>
    <row r="112" spans="1:30" ht="15.75" customHeight="1" x14ac:dyDescent="0.3"/>
    <row r="113" spans="1:30" ht="15.75" customHeight="1" x14ac:dyDescent="0.3"/>
    <row r="114" spans="1:30" ht="15.7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row>
    <row r="115" spans="1:30" ht="15.7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row>
    <row r="116" spans="1:30" ht="15.7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row>
    <row r="117" spans="1:30" ht="15.7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row>
    <row r="118" spans="1:30" ht="15.7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row>
    <row r="119" spans="1:30" ht="15.7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row>
    <row r="120" spans="1:30" ht="15.7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row>
    <row r="121" spans="1:30" ht="15.7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row>
    <row r="122" spans="1:30" ht="15.7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row>
    <row r="123" spans="1:30" ht="15.7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row>
    <row r="124" spans="1:30" ht="15.7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row>
    <row r="125" spans="1:30" ht="15.7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row>
    <row r="126" spans="1:30" ht="15.7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row>
    <row r="127" spans="1:30" ht="15.7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row>
    <row r="128" spans="1:30" ht="15.7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row>
    <row r="129" spans="1:30" ht="15.7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row>
    <row r="130" spans="1:30" ht="15.7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row>
    <row r="131" spans="1:30" ht="15.7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row>
    <row r="132" spans="1:30" ht="15.7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row>
    <row r="133" spans="1:30" ht="15.7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row>
    <row r="134" spans="1:30" ht="15.7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row>
    <row r="135" spans="1:30" ht="15.7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row>
    <row r="136" spans="1:30" ht="15.7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row>
    <row r="137" spans="1:30" ht="15.7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row>
    <row r="138" spans="1:30" ht="15.7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row>
    <row r="139" spans="1:30" ht="15.7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row>
    <row r="140" spans="1:30" ht="15.7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row>
    <row r="141" spans="1:30" ht="15.7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row>
    <row r="142" spans="1:30" ht="15.7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row>
    <row r="143" spans="1:30" ht="15.7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row>
    <row r="144" spans="1:30" ht="15.7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row>
    <row r="145" spans="1:30" ht="15.7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row>
    <row r="146" spans="1:30" ht="15.7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row>
    <row r="147" spans="1:30" ht="15.7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row>
    <row r="148" spans="1:30" ht="15.7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row>
    <row r="149" spans="1:30" ht="15.7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row>
    <row r="150" spans="1:30" ht="15.7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row>
    <row r="151" spans="1:30" ht="15.7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row>
    <row r="152" spans="1:30" ht="15.7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row>
    <row r="153" spans="1:30" ht="15.7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row>
    <row r="154" spans="1:30" ht="15.7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row>
    <row r="155" spans="1:30" ht="15.7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row>
    <row r="156" spans="1:30" ht="15.7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row>
    <row r="157" spans="1:30" ht="15.7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row>
    <row r="158" spans="1:30" ht="15.7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row>
    <row r="159" spans="1:30" ht="15.7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row>
    <row r="160" spans="1:30" ht="15.7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row>
    <row r="161" spans="1:30" ht="15.7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row>
    <row r="162" spans="1:30" ht="15.7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row>
    <row r="163" spans="1:30" ht="15.7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row>
    <row r="164" spans="1:30" ht="15.7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row>
    <row r="165" spans="1:30" ht="15.7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row>
    <row r="166" spans="1:30" ht="15.7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row>
    <row r="167" spans="1:30" ht="15.7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row>
    <row r="168" spans="1:30" ht="15.7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row>
    <row r="169" spans="1:30" ht="15.7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row>
    <row r="170" spans="1:30" ht="15.7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row>
    <row r="171" spans="1:30" ht="15.7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row>
    <row r="172" spans="1:30" ht="15.7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row>
    <row r="173" spans="1:30" ht="15.7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row>
    <row r="174" spans="1:30" ht="15.7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row>
    <row r="175" spans="1:30" ht="15.7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row>
    <row r="176" spans="1:30" ht="15.7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row>
    <row r="177" spans="1:30" ht="15.7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row>
    <row r="178" spans="1:30" ht="15.7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row>
    <row r="179" spans="1:30" ht="15.7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row>
    <row r="180" spans="1:30" ht="15.7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row>
    <row r="181" spans="1:30" ht="15.7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row>
    <row r="182" spans="1:30" ht="15.7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row>
    <row r="183" spans="1:30" ht="15.7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row>
    <row r="184" spans="1:30" ht="15.7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row>
    <row r="185" spans="1:30" ht="15.7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row>
    <row r="186" spans="1:30" ht="15.7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row>
    <row r="187" spans="1:30" ht="15.7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row>
    <row r="188" spans="1:30" ht="15.7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row>
    <row r="189" spans="1:30" ht="15.7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row>
    <row r="190" spans="1:30" ht="15.7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row>
    <row r="191" spans="1:30" ht="15.7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row>
    <row r="192" spans="1:30" ht="15.7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row>
    <row r="193" spans="1:30" ht="15.7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row>
    <row r="194" spans="1:30" ht="15.7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row>
    <row r="195" spans="1:30" ht="15.7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row>
    <row r="196" spans="1:30" ht="15.7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row>
    <row r="197" spans="1:30" ht="15.7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row>
    <row r="198" spans="1:30" ht="15.7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row>
    <row r="199" spans="1:30" ht="15.7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row>
    <row r="200" spans="1:30" ht="15.7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row>
    <row r="201" spans="1:30" ht="15.7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row>
    <row r="202" spans="1:30" ht="15.7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row>
    <row r="203" spans="1:30" ht="15.7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row>
    <row r="204" spans="1:30" ht="15.7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row>
    <row r="205" spans="1:30" ht="15.7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row>
    <row r="206" spans="1:30" ht="15.7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row>
    <row r="207" spans="1:30" ht="15.7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row>
    <row r="208" spans="1:30" ht="15.7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row>
    <row r="209" spans="1:30" ht="15.7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row>
    <row r="210" spans="1:30" ht="15.7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row>
    <row r="211" spans="1:30" ht="15.7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row>
    <row r="212" spans="1:30" ht="15.7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row>
    <row r="213" spans="1:30" ht="15.7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row>
    <row r="214" spans="1:30" ht="15.7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row>
    <row r="215" spans="1:30" ht="15.7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row>
    <row r="216" spans="1:30" ht="15.7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row>
    <row r="217" spans="1:30" ht="15.7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row>
    <row r="218" spans="1:30" ht="15.7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row>
    <row r="219" spans="1:30" ht="15.7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row>
    <row r="220" spans="1:30" ht="15.7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row>
    <row r="221" spans="1:30" ht="15.7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row>
    <row r="222" spans="1:30" ht="15.7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row>
    <row r="223" spans="1:30" ht="15.7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row>
    <row r="224" spans="1:30" ht="15.7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row>
    <row r="225" spans="1:30" ht="15.7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row>
    <row r="226" spans="1:30" ht="15.7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row>
    <row r="227" spans="1:30" ht="15.7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row>
    <row r="228" spans="1:30" ht="15.7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row>
    <row r="229" spans="1:30" ht="15.7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row>
    <row r="230" spans="1:30" ht="15.7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row>
    <row r="231" spans="1:30" ht="15.7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row>
    <row r="232" spans="1:30" ht="15.7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row>
    <row r="233" spans="1:30" ht="15.7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row>
    <row r="234" spans="1:30" ht="15.7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row>
    <row r="235" spans="1:30" ht="15.7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row>
    <row r="236" spans="1:30" ht="15.7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row>
    <row r="237" spans="1:30" ht="15.7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row>
    <row r="238" spans="1:30" ht="15.7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row>
    <row r="239" spans="1:30" ht="15.7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row>
    <row r="240" spans="1:30" ht="15.7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row>
    <row r="241" spans="1:30" ht="15.7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row>
    <row r="242" spans="1:30" ht="15.7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row>
    <row r="243" spans="1:30" ht="15.7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row>
    <row r="244" spans="1:30" ht="15.7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row>
    <row r="245" spans="1:30" ht="15.7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row>
    <row r="246" spans="1:30" ht="15.7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row>
    <row r="247" spans="1:30" ht="15.7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row>
    <row r="248" spans="1:30" ht="15.7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row>
    <row r="249" spans="1:30" ht="15.7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row>
    <row r="250" spans="1:30" ht="15.7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row>
    <row r="251" spans="1:30" ht="15.7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row>
    <row r="252" spans="1:30" ht="15.7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row>
    <row r="253" spans="1:30" ht="15.7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row>
    <row r="254" spans="1:30" ht="15.7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row>
    <row r="255" spans="1:30" ht="15.7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row>
    <row r="256" spans="1:30" ht="15.7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row>
    <row r="257" spans="1:30" ht="15.7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row>
    <row r="258" spans="1:30" ht="15.7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row>
    <row r="259" spans="1:30" ht="15.7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row>
    <row r="260" spans="1:30" ht="15.7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row>
    <row r="261" spans="1:30" ht="15.7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row>
    <row r="262" spans="1:30" ht="15.7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row>
    <row r="263" spans="1:30" ht="15.7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row>
    <row r="264" spans="1:30" ht="15.7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row>
    <row r="265" spans="1:30" ht="15.7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row>
    <row r="266" spans="1:30" ht="15.7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row>
    <row r="267" spans="1:30" ht="15.7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row>
    <row r="268" spans="1:30" ht="15.7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row>
    <row r="269" spans="1:30" ht="15.7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row>
    <row r="270" spans="1:30" ht="15.7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row>
    <row r="271" spans="1:30" ht="15.7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row>
    <row r="272" spans="1:30" ht="15.7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row>
    <row r="273" spans="1:30" ht="15.7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row>
    <row r="274" spans="1:30" ht="15.7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row>
    <row r="275" spans="1:30" ht="15.75" customHeight="1" x14ac:dyDescent="0.3"/>
    <row r="276" spans="1:30" ht="15.75" customHeight="1" x14ac:dyDescent="0.3"/>
    <row r="277" spans="1:30" ht="15.75" customHeight="1" x14ac:dyDescent="0.3"/>
    <row r="278" spans="1:30" ht="15.75" customHeight="1" x14ac:dyDescent="0.3"/>
    <row r="279" spans="1:30" ht="15.75" customHeight="1" x14ac:dyDescent="0.3"/>
    <row r="280" spans="1:30" ht="15.75" customHeight="1" x14ac:dyDescent="0.3"/>
    <row r="281" spans="1:30" ht="15.75" customHeight="1" x14ac:dyDescent="0.3"/>
    <row r="282" spans="1:30" ht="15.75" customHeight="1" x14ac:dyDescent="0.3"/>
    <row r="283" spans="1:30" ht="15.75" customHeight="1" x14ac:dyDescent="0.3"/>
    <row r="284" spans="1:30" ht="15.75" customHeight="1" x14ac:dyDescent="0.3"/>
    <row r="285" spans="1:30" ht="15.75" customHeight="1" x14ac:dyDescent="0.3"/>
    <row r="286" spans="1:30" ht="15.75" customHeight="1" x14ac:dyDescent="0.3"/>
    <row r="287" spans="1:30" ht="15.75" customHeight="1" x14ac:dyDescent="0.3"/>
    <row r="288" spans="1:30"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row r="1002" ht="15.75" customHeight="1" x14ac:dyDescent="0.3"/>
    <row r="1003" ht="15.75" customHeight="1" x14ac:dyDescent="0.3"/>
    <row r="1004" ht="15.75" customHeight="1" x14ac:dyDescent="0.3"/>
    <row r="1005" ht="15.75" customHeight="1" x14ac:dyDescent="0.3"/>
    <row r="1006" ht="15.75" customHeight="1" x14ac:dyDescent="0.3"/>
    <row r="1007" ht="15.75" customHeight="1" x14ac:dyDescent="0.3"/>
    <row r="1008" ht="15.75" customHeight="1" x14ac:dyDescent="0.3"/>
    <row r="1009" ht="15.75" customHeight="1" x14ac:dyDescent="0.3"/>
    <row r="1010" ht="15.75" customHeight="1" x14ac:dyDescent="0.3"/>
    <row r="1011" ht="15.75" customHeight="1" x14ac:dyDescent="0.3"/>
    <row r="1012" ht="15.75" customHeight="1" x14ac:dyDescent="0.3"/>
    <row r="1013" ht="15.75" customHeight="1" x14ac:dyDescent="0.3"/>
    <row r="1014" ht="15.75" customHeight="1" x14ac:dyDescent="0.3"/>
    <row r="1015" ht="15.75" customHeight="1" x14ac:dyDescent="0.3"/>
    <row r="1016" ht="15.75" customHeight="1" x14ac:dyDescent="0.3"/>
    <row r="1017" ht="15.75" customHeight="1" x14ac:dyDescent="0.3"/>
    <row r="1018" ht="15.75" customHeight="1" x14ac:dyDescent="0.3"/>
    <row r="1019" ht="15.75" customHeight="1" x14ac:dyDescent="0.3"/>
    <row r="1020" ht="15.75" customHeight="1" x14ac:dyDescent="0.3"/>
    <row r="1021" ht="15.75" customHeight="1" x14ac:dyDescent="0.3"/>
    <row r="1022" ht="15.75" customHeight="1" x14ac:dyDescent="0.3"/>
    <row r="1023" ht="15.75" customHeight="1" x14ac:dyDescent="0.3"/>
    <row r="1024" ht="15.75" customHeight="1" x14ac:dyDescent="0.3"/>
    <row r="1025" ht="15.75" customHeight="1" x14ac:dyDescent="0.3"/>
    <row r="1026" ht="15.75" customHeight="1" x14ac:dyDescent="0.3"/>
    <row r="1027" ht="15.75" customHeight="1" x14ac:dyDescent="0.3"/>
    <row r="1028" ht="15.75" customHeight="1" x14ac:dyDescent="0.3"/>
    <row r="1029" ht="15.75" customHeight="1" x14ac:dyDescent="0.3"/>
    <row r="1030" ht="15.75" customHeight="1" x14ac:dyDescent="0.3"/>
    <row r="1031" ht="15.75" customHeight="1" x14ac:dyDescent="0.3"/>
    <row r="1032" ht="15.75" customHeight="1" x14ac:dyDescent="0.3"/>
    <row r="1033" ht="15.75" customHeight="1" x14ac:dyDescent="0.3"/>
    <row r="1034" ht="15.75" customHeight="1" x14ac:dyDescent="0.3"/>
    <row r="1035" ht="15.75" customHeight="1" x14ac:dyDescent="0.3"/>
    <row r="1036" ht="15.75" customHeight="1" x14ac:dyDescent="0.3"/>
    <row r="1037" ht="15.75" customHeight="1" x14ac:dyDescent="0.3"/>
    <row r="1038" ht="15.75" customHeight="1" x14ac:dyDescent="0.3"/>
    <row r="1039" ht="15.75" customHeight="1" x14ac:dyDescent="0.3"/>
    <row r="1040" ht="15.75" customHeight="1" x14ac:dyDescent="0.3"/>
    <row r="1041" ht="15.75" customHeight="1" x14ac:dyDescent="0.3"/>
    <row r="1042" ht="15.75" customHeight="1" x14ac:dyDescent="0.3"/>
  </sheetData>
  <mergeCells count="41">
    <mergeCell ref="J6:J7"/>
    <mergeCell ref="A1:J1"/>
    <mergeCell ref="A2:J2"/>
    <mergeCell ref="A3:J3"/>
    <mergeCell ref="A4:J4"/>
    <mergeCell ref="A5:J5"/>
    <mergeCell ref="A6:A7"/>
    <mergeCell ref="B6:B7"/>
    <mergeCell ref="C6:D6"/>
    <mergeCell ref="E6:E7"/>
    <mergeCell ref="F6:F7"/>
    <mergeCell ref="G6:H6"/>
    <mergeCell ref="I6:I7"/>
    <mergeCell ref="B8:J8"/>
    <mergeCell ref="B29:J29"/>
    <mergeCell ref="B44:J44"/>
    <mergeCell ref="B50:J50"/>
    <mergeCell ref="B57:J57"/>
    <mergeCell ref="B9:J9"/>
    <mergeCell ref="B15:J15"/>
    <mergeCell ref="B16:J16"/>
    <mergeCell ref="B22:J22"/>
    <mergeCell ref="B23:J23"/>
    <mergeCell ref="B58:J58"/>
    <mergeCell ref="B37:J37"/>
    <mergeCell ref="B43:J43"/>
    <mergeCell ref="B51:J51"/>
    <mergeCell ref="B30:J30"/>
    <mergeCell ref="B36:J36"/>
    <mergeCell ref="B64:J64"/>
    <mergeCell ref="B65:J65"/>
    <mergeCell ref="B71:J71"/>
    <mergeCell ref="B72:J72"/>
    <mergeCell ref="B78:J78"/>
    <mergeCell ref="B99:J99"/>
    <mergeCell ref="B100:J100"/>
    <mergeCell ref="B79:J79"/>
    <mergeCell ref="B85:J85"/>
    <mergeCell ref="B86:J86"/>
    <mergeCell ref="B92:J92"/>
    <mergeCell ref="B93:J93"/>
  </mergeCells>
  <printOptions horizontalCentered="1"/>
  <pageMargins left="0.59055118110236227" right="0.59055118110236227" top="0.74803149606299213" bottom="0.74803149606299213" header="0" footer="0"/>
  <pageSetup orientation="landscape"/>
  <headerFooter>
    <oddFooter>&amp;CPágina &amp;P de</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prompt="Análisis Costo/Beneficio - Positivo: si los beneficios esperados son mayores a los costos._x000a_Punto de equilibrio: si los beneficios son iguales a los costos._x000a_Negativo: si los costos son mayores a los beneficios esperados" xr:uid="{00000000-0002-0000-0300-000000000000}">
          <x14:formula1>
            <xm:f>'Tablas 8-9-10-11'!$M$4:$M$6</xm:f>
          </x14:formula1>
          <xm:sqref>H10:H14 H17:H21 H31:H35 H45:H49 H24:H28 H38:H42 H52:H56 H59:H63 H66:H70 H73:H77 H80:H84 H87:H91 H94:H98 H101:H105</xm:sqref>
        </x14:dataValidation>
        <x14:dataValidation type="list" allowBlank="1" showInputMessage="1" showErrorMessage="1" prompt="Grado Afectación Factores Riesgo - Evaluación de las causas de los riesgos identificados y analizados, para determinar si la Institución por medio de medidas de administración existentes puede o no afectar las causas" xr:uid="{00000000-0002-0000-0300-000001000000}">
          <x14:formula1>
            <xm:f>'Tablas 8-9-10-11'!$A$4:$A$6</xm:f>
          </x14:formula1>
          <xm:sqref>E10:E14 E17:E21 E31:E35 E45:E49 E24:E28 E38:E42 E52:E56 E59:E63 E66:E70 E73:E77 E80:E84 E87:E91 E94:E98 E101:E105</xm:sqref>
        </x14:dataValidation>
        <x14:dataValidation type="list" allowBlank="1" showInputMessage="1" showErrorMessage="1" prompt="Importancia el área afectada - Relevancia del área, sector, unidad, actividad, tarea, proyecto o función que se ve afectada por el riesgo y que le impedirá a la Institución cumplir con la misión" xr:uid="{00000000-0002-0000-0300-000002000000}">
          <x14:formula1>
            <xm:f>'Tablas 8-9-10-11'!$E$4:$E$6</xm:f>
          </x14:formula1>
          <xm:sqref>F10:F14 F17:F21 F31:F35 F45:F49 F24:F28 F38:F42 F52:F56 F59:F63 F66:F70 F73:F77 F80:F84 F87:F91 F94:F98 F101:F105</xm:sqref>
        </x14:dataValidation>
        <x14:dataValidation type="list" allowBlank="1" showInputMessage="1" showErrorMessage="1" prompt="Costo de medida adminsitración - Alto_x000a_Medio_x000a_Bajo _x000a_N/A" xr:uid="{00000000-0002-0000-0300-000003000000}">
          <x14:formula1>
            <xm:f>'Tablas 8-9-10-11'!$I$4:$I$7</xm:f>
          </x14:formula1>
          <xm:sqref>G10:G14 G17:G21 G31:G35 G45:G49 G24:G28 G38:G42 G52:G56 G59:G63 G66:G70 G73:G77 G80:G84 G87:G91 G94:G98 G101:G105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1000"/>
  <sheetViews>
    <sheetView topLeftCell="A5" zoomScaleNormal="100" workbookViewId="0">
      <selection sqref="A1:P9"/>
    </sheetView>
  </sheetViews>
  <sheetFormatPr baseColWidth="10" defaultColWidth="14.44140625" defaultRowHeight="15" customHeight="1" x14ac:dyDescent="0.3"/>
  <cols>
    <col min="1" max="1" width="25.88671875" customWidth="1"/>
    <col min="2" max="2" width="22.44140625" customWidth="1"/>
    <col min="3" max="3" width="8.6640625" customWidth="1"/>
    <col min="4" max="4" width="4.88671875" customWidth="1"/>
    <col min="5" max="5" width="18" customWidth="1"/>
    <col min="6" max="6" width="33.5546875" customWidth="1"/>
    <col min="7" max="7" width="8.6640625" customWidth="1"/>
    <col min="8" max="8" width="4.5546875" customWidth="1"/>
    <col min="9" max="9" width="18" customWidth="1"/>
    <col min="10" max="10" width="17" customWidth="1"/>
    <col min="11" max="11" width="11.44140625" customWidth="1"/>
    <col min="12" max="12" width="5.44140625" customWidth="1"/>
    <col min="13" max="13" width="19.33203125" customWidth="1"/>
    <col min="14" max="14" width="14.109375" customWidth="1"/>
    <col min="15" max="15" width="11.44140625" customWidth="1"/>
  </cols>
  <sheetData>
    <row r="1" spans="1:15" ht="15.6" x14ac:dyDescent="0.3">
      <c r="A1" s="355" t="s">
        <v>48</v>
      </c>
      <c r="B1" s="344"/>
      <c r="C1" s="343"/>
      <c r="E1" s="342" t="s">
        <v>49</v>
      </c>
      <c r="F1" s="344"/>
      <c r="G1" s="343"/>
      <c r="I1" s="342" t="s">
        <v>50</v>
      </c>
      <c r="J1" s="344"/>
      <c r="K1" s="343"/>
      <c r="M1" s="342" t="s">
        <v>51</v>
      </c>
      <c r="N1" s="344"/>
      <c r="O1" s="343"/>
    </row>
    <row r="2" spans="1:15" ht="28.5" customHeight="1" x14ac:dyDescent="0.3">
      <c r="A2" s="356" t="s">
        <v>52</v>
      </c>
      <c r="B2" s="344"/>
      <c r="C2" s="343"/>
      <c r="E2" s="342" t="s">
        <v>53</v>
      </c>
      <c r="F2" s="344"/>
      <c r="G2" s="343"/>
      <c r="I2" s="356" t="s">
        <v>54</v>
      </c>
      <c r="J2" s="344"/>
      <c r="K2" s="343"/>
      <c r="M2" s="342" t="s">
        <v>55</v>
      </c>
      <c r="N2" s="344"/>
      <c r="O2" s="343"/>
    </row>
    <row r="3" spans="1:15" ht="15.75" customHeight="1" thickBot="1" x14ac:dyDescent="0.35">
      <c r="A3" s="16" t="s">
        <v>56</v>
      </c>
      <c r="B3" s="16" t="s">
        <v>57</v>
      </c>
      <c r="C3" s="16" t="s">
        <v>58</v>
      </c>
      <c r="E3" s="16" t="s">
        <v>59</v>
      </c>
      <c r="F3" s="16" t="s">
        <v>57</v>
      </c>
      <c r="G3" s="16" t="s">
        <v>58</v>
      </c>
      <c r="I3" s="17" t="s">
        <v>60</v>
      </c>
      <c r="J3" s="18" t="s">
        <v>57</v>
      </c>
      <c r="K3" s="19" t="s">
        <v>58</v>
      </c>
      <c r="M3" s="19" t="s">
        <v>61</v>
      </c>
      <c r="N3" s="20" t="s">
        <v>57</v>
      </c>
      <c r="O3" s="19" t="s">
        <v>58</v>
      </c>
    </row>
    <row r="4" spans="1:15" ht="131.25" customHeight="1" thickBot="1" x14ac:dyDescent="0.35">
      <c r="A4" s="19" t="s">
        <v>31</v>
      </c>
      <c r="B4" s="21" t="s">
        <v>62</v>
      </c>
      <c r="C4" s="19">
        <v>1</v>
      </c>
      <c r="E4" s="19" t="s">
        <v>31</v>
      </c>
      <c r="F4" s="22" t="s">
        <v>63</v>
      </c>
      <c r="G4" s="19">
        <v>3</v>
      </c>
      <c r="I4" s="19" t="s">
        <v>64</v>
      </c>
      <c r="J4" s="22" t="s">
        <v>65</v>
      </c>
      <c r="K4" s="19">
        <v>3</v>
      </c>
      <c r="M4" s="25" t="s">
        <v>46</v>
      </c>
      <c r="N4" s="128" t="s">
        <v>66</v>
      </c>
      <c r="O4" s="19">
        <v>3</v>
      </c>
    </row>
    <row r="5" spans="1:15" ht="166.5" customHeight="1" thickBot="1" x14ac:dyDescent="0.35">
      <c r="A5" s="19" t="s">
        <v>29</v>
      </c>
      <c r="B5" s="21" t="s">
        <v>67</v>
      </c>
      <c r="C5" s="19">
        <v>2</v>
      </c>
      <c r="E5" s="19" t="s">
        <v>29</v>
      </c>
      <c r="F5" s="22" t="s">
        <v>68</v>
      </c>
      <c r="G5" s="19">
        <v>2</v>
      </c>
      <c r="I5" s="19" t="s">
        <v>45</v>
      </c>
      <c r="J5" s="22" t="s">
        <v>69</v>
      </c>
      <c r="K5" s="19">
        <v>2</v>
      </c>
      <c r="M5" s="126" t="s">
        <v>70</v>
      </c>
      <c r="N5" s="129" t="s">
        <v>71</v>
      </c>
      <c r="O5" s="127">
        <v>2</v>
      </c>
    </row>
    <row r="6" spans="1:15" ht="113.25" customHeight="1" thickBot="1" x14ac:dyDescent="0.35">
      <c r="A6" s="19" t="s">
        <v>30</v>
      </c>
      <c r="B6" s="21" t="s">
        <v>72</v>
      </c>
      <c r="C6" s="19">
        <v>3</v>
      </c>
      <c r="E6" s="19" t="s">
        <v>30</v>
      </c>
      <c r="F6" s="22" t="s">
        <v>73</v>
      </c>
      <c r="G6" s="19">
        <v>1</v>
      </c>
      <c r="I6" s="19" t="s">
        <v>47</v>
      </c>
      <c r="J6" s="22" t="s">
        <v>74</v>
      </c>
      <c r="K6" s="19">
        <v>1</v>
      </c>
      <c r="M6" s="19" t="s">
        <v>75</v>
      </c>
      <c r="N6" s="22" t="s">
        <v>76</v>
      </c>
      <c r="O6" s="19">
        <v>1</v>
      </c>
    </row>
    <row r="7" spans="1:15" ht="15.6" x14ac:dyDescent="0.3">
      <c r="I7" s="19" t="s">
        <v>77</v>
      </c>
    </row>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8">
    <mergeCell ref="A1:C1"/>
    <mergeCell ref="E1:G1"/>
    <mergeCell ref="I1:K1"/>
    <mergeCell ref="M1:O1"/>
    <mergeCell ref="A2:C2"/>
    <mergeCell ref="E2:G2"/>
    <mergeCell ref="I2:K2"/>
    <mergeCell ref="M2:O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Introducción</vt:lpstr>
      <vt:lpstr>PAO 2021 </vt:lpstr>
      <vt:lpstr>Datos Validaciones PAO</vt:lpstr>
      <vt:lpstr>Matriz Nº1</vt:lpstr>
      <vt:lpstr>Validaciones SEVRI</vt:lpstr>
      <vt:lpstr>Matriz Nº2</vt:lpstr>
      <vt:lpstr>Tabla 2-3-4-5</vt:lpstr>
      <vt:lpstr>Matriz Nº3</vt:lpstr>
      <vt:lpstr>Tablas 8-9-10-11</vt:lpstr>
      <vt:lpstr>Matriz Nº4</vt:lpstr>
      <vt:lpstr>Tabla 12</vt:lpstr>
      <vt:lpstr>Matriz Nº5</vt:lpstr>
      <vt:lpstr>PROB-EVENTOS</vt:lpstr>
      <vt:lpstr>Tabla 6</vt:lpstr>
      <vt:lpstr>Tabla 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R Sánchez P</dc:creator>
  <cp:lastModifiedBy>Mauricio Rivas</cp:lastModifiedBy>
  <cp:lastPrinted>2022-01-27T19:36:52Z</cp:lastPrinted>
  <dcterms:created xsi:type="dcterms:W3CDTF">2020-10-02T23:41:17Z</dcterms:created>
  <dcterms:modified xsi:type="dcterms:W3CDTF">2022-01-27T21:27:06Z</dcterms:modified>
</cp:coreProperties>
</file>