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jcubillo\Downloads\"/>
    </mc:Choice>
  </mc:AlternateContent>
  <xr:revisionPtr revIDLastSave="0" documentId="8_{B8669EDB-C377-4181-A0CC-2A897025AD3B}" xr6:coauthVersionLast="46" xr6:coauthVersionMax="46" xr10:uidLastSave="{00000000-0000-0000-0000-000000000000}"/>
  <bookViews>
    <workbookView xWindow="-120" yWindow="-120" windowWidth="24240" windowHeight="13140" tabRatio="793" activeTab="3" xr2:uid="{00000000-000D-0000-FFFF-FFFF00000000}"/>
  </bookViews>
  <sheets>
    <sheet name="Direcc de Comercialización" sheetId="28" r:id="rId1"/>
    <sheet name="Dirección Administrativa Financ" sheetId="23" r:id="rId2"/>
    <sheet name="Direc General" sheetId="24" r:id="rId3"/>
    <sheet name="Direcc de Producción" sheetId="27" r:id="rId4"/>
    <sheet name="RESUMEN Y GRAFICOS 2019" sheetId="30" r:id="rId5"/>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30" l="1"/>
  <c r="E22" i="30"/>
  <c r="E21" i="30"/>
  <c r="I40" i="23" l="1"/>
  <c r="I76" i="24"/>
  <c r="K74" i="24"/>
  <c r="I74" i="24"/>
  <c r="K121" i="23" l="1"/>
  <c r="J121" i="23"/>
  <c r="I121" i="23"/>
  <c r="K130" i="27"/>
  <c r="J130" i="27"/>
  <c r="I130" i="27"/>
  <c r="I145" i="27" s="1"/>
  <c r="K11" i="27" l="1"/>
  <c r="J11" i="27"/>
  <c r="I11" i="27"/>
  <c r="K109" i="23" l="1"/>
  <c r="J109" i="23"/>
  <c r="I109" i="23"/>
  <c r="K106" i="23"/>
  <c r="J106" i="23"/>
  <c r="I106" i="23"/>
  <c r="K105" i="23"/>
  <c r="J105" i="23"/>
  <c r="I105" i="23"/>
  <c r="K104" i="23"/>
  <c r="J104" i="23"/>
  <c r="I104" i="23"/>
  <c r="K100" i="23"/>
  <c r="J100" i="23"/>
  <c r="I100" i="23"/>
  <c r="K96" i="23"/>
  <c r="J96" i="23"/>
  <c r="I96" i="23"/>
  <c r="K92" i="23"/>
  <c r="K91" i="23"/>
  <c r="J91" i="23"/>
  <c r="I91" i="23"/>
  <c r="J90" i="23"/>
  <c r="K86" i="23"/>
  <c r="J86" i="23"/>
  <c r="I86" i="23"/>
  <c r="K82" i="23"/>
  <c r="J82" i="23"/>
  <c r="I82" i="23"/>
  <c r="K80" i="23"/>
  <c r="J80" i="23"/>
  <c r="I80" i="23"/>
  <c r="K78" i="23"/>
  <c r="J78" i="23"/>
  <c r="I78" i="23"/>
  <c r="K71" i="23"/>
  <c r="J71" i="23"/>
  <c r="I71" i="23"/>
  <c r="K67" i="23"/>
  <c r="J67" i="23"/>
  <c r="I67" i="23"/>
  <c r="I11" i="23"/>
  <c r="D14" i="30" l="1"/>
  <c r="D13" i="30"/>
  <c r="D12" i="30"/>
  <c r="I22" i="28"/>
  <c r="K22" i="28"/>
  <c r="K80" i="24" l="1"/>
  <c r="J80" i="24"/>
  <c r="I80" i="24"/>
  <c r="K79" i="24"/>
  <c r="J79" i="24"/>
  <c r="I79" i="24"/>
  <c r="K75" i="24"/>
  <c r="J75" i="24"/>
  <c r="J81" i="24" s="1"/>
  <c r="I75" i="24"/>
  <c r="J88" i="24"/>
  <c r="I88" i="24"/>
  <c r="J84" i="24"/>
  <c r="I84" i="24"/>
  <c r="K52" i="24"/>
  <c r="J52" i="24"/>
  <c r="I52" i="24"/>
  <c r="J50" i="24"/>
  <c r="K69" i="24"/>
  <c r="J69" i="24"/>
  <c r="K65" i="24"/>
  <c r="J65" i="24"/>
  <c r="I65" i="24"/>
  <c r="J58" i="24"/>
  <c r="K51" i="24"/>
  <c r="J51" i="24"/>
  <c r="I51" i="24"/>
  <c r="K50" i="24"/>
  <c r="I50" i="24"/>
  <c r="K46" i="24"/>
  <c r="J46" i="24"/>
  <c r="I46" i="24"/>
  <c r="K45" i="24"/>
  <c r="J45" i="24"/>
  <c r="I45" i="24"/>
  <c r="K41" i="24"/>
  <c r="K38" i="24"/>
  <c r="K37" i="24"/>
  <c r="K36" i="24"/>
  <c r="K35" i="24"/>
  <c r="K34" i="24"/>
  <c r="K33" i="24"/>
  <c r="K32" i="24"/>
  <c r="J41" i="24"/>
  <c r="J38" i="24"/>
  <c r="J37" i="24"/>
  <c r="J36" i="24"/>
  <c r="J35" i="24"/>
  <c r="J34" i="24"/>
  <c r="J31" i="24"/>
  <c r="I41" i="24"/>
  <c r="I38" i="24"/>
  <c r="I37" i="24"/>
  <c r="I36" i="24"/>
  <c r="I35" i="24"/>
  <c r="I34" i="24"/>
  <c r="K27" i="24"/>
  <c r="K26" i="24"/>
  <c r="K25" i="24"/>
  <c r="K24" i="24"/>
  <c r="K23" i="24"/>
  <c r="K22" i="24"/>
  <c r="K21" i="24"/>
  <c r="K20" i="24"/>
  <c r="K19" i="24"/>
  <c r="K18" i="24"/>
  <c r="K17" i="24"/>
  <c r="K16" i="24"/>
  <c r="K15" i="24"/>
  <c r="K14" i="24"/>
  <c r="K13" i="24"/>
  <c r="K12" i="24"/>
  <c r="J27" i="24"/>
  <c r="J26" i="24"/>
  <c r="J25" i="24"/>
  <c r="J24" i="24"/>
  <c r="J23" i="24"/>
  <c r="J22" i="24"/>
  <c r="J21" i="24"/>
  <c r="J20" i="24"/>
  <c r="J19" i="24"/>
  <c r="J18" i="24"/>
  <c r="J17" i="24"/>
  <c r="J16" i="24"/>
  <c r="J15" i="24"/>
  <c r="J14" i="24"/>
  <c r="J13" i="24"/>
  <c r="J12" i="24"/>
  <c r="I27" i="24"/>
  <c r="I26" i="24"/>
  <c r="I25" i="24"/>
  <c r="I24" i="24"/>
  <c r="I23" i="24"/>
  <c r="I22" i="24"/>
  <c r="I21" i="24"/>
  <c r="I20" i="24"/>
  <c r="I19" i="24"/>
  <c r="I18" i="24"/>
  <c r="I17" i="24"/>
  <c r="I16" i="24"/>
  <c r="I15" i="24"/>
  <c r="I14" i="24"/>
  <c r="I13" i="24"/>
  <c r="I12" i="24"/>
  <c r="K11" i="24"/>
  <c r="J11" i="24"/>
  <c r="I11" i="24"/>
  <c r="I71" i="24" l="1"/>
  <c r="J28" i="24"/>
  <c r="K71" i="24"/>
  <c r="I81" i="24"/>
  <c r="I96" i="24" s="1"/>
  <c r="K81" i="24"/>
  <c r="J42" i="24"/>
  <c r="K28" i="24"/>
  <c r="I42" i="24"/>
  <c r="J71" i="24"/>
  <c r="J96" i="24" s="1"/>
  <c r="I28" i="24"/>
  <c r="K42" i="24"/>
  <c r="P14" i="30"/>
  <c r="P13" i="30"/>
  <c r="P12" i="30"/>
  <c r="L14" i="30"/>
  <c r="L12" i="30"/>
  <c r="H14" i="30"/>
  <c r="H13" i="30"/>
  <c r="K96" i="24" l="1"/>
  <c r="D24" i="30"/>
  <c r="D23" i="30"/>
  <c r="D22" i="30"/>
  <c r="D21" i="30"/>
  <c r="R14" i="30"/>
  <c r="R13" i="30"/>
  <c r="L13" i="30"/>
  <c r="R12" i="30"/>
  <c r="J22" i="28" l="1"/>
</calcChain>
</file>

<file path=xl/sharedStrings.xml><?xml version="1.0" encoding="utf-8"?>
<sst xmlns="http://schemas.openxmlformats.org/spreadsheetml/2006/main" count="1173" uniqueCount="744">
  <si>
    <t>Indicadores</t>
  </si>
  <si>
    <t xml:space="preserve">Planeación Estratégica y Operativa </t>
  </si>
  <si>
    <t>Objetivos del PAO</t>
  </si>
  <si>
    <t xml:space="preserve"> Actividades</t>
  </si>
  <si>
    <t xml:space="preserve">Meta
</t>
  </si>
  <si>
    <t>Alimentos y bebidas</t>
  </si>
  <si>
    <t>Objetivos del POI</t>
  </si>
  <si>
    <t>Objetivos Estrategicos</t>
  </si>
  <si>
    <t>Servicio Acueductos y Alcantarillados (AyA)</t>
  </si>
  <si>
    <t>Servicios de Electricidad   (CNFL)</t>
  </si>
  <si>
    <t>Servicio de Correos / Apartado postal - Distribucion y envio de paquetes</t>
  </si>
  <si>
    <t xml:space="preserve">Servicios Telefónicos    I.C.E </t>
  </si>
  <si>
    <t>Servicio Telefonia celular</t>
  </si>
  <si>
    <t>Servicios Municipales   (pago trimestral)</t>
  </si>
  <si>
    <t>Servicios Medico de Empresa</t>
  </si>
  <si>
    <t xml:space="preserve">Servicios de Ingenieria </t>
  </si>
  <si>
    <t>Servicios de Limpieza   (Incluye pago de reajustes de precio)</t>
  </si>
  <si>
    <t xml:space="preserve">Servicio de Jardineria </t>
  </si>
  <si>
    <t>Servicios de Mensajería</t>
  </si>
  <si>
    <t>Servicios de Seguridad y Vigilancia  ( Incluye pago de reajustes de precio)</t>
  </si>
  <si>
    <t>Servicios  de  copias de llaves  y cerrajeria</t>
  </si>
  <si>
    <t>Servicio de Fumigacion</t>
  </si>
  <si>
    <t>Pago de servicio publico de transporte en taxi, en situaciones que no haya disponibilidad de transporte con los vehiculos de la institución.</t>
  </si>
  <si>
    <t xml:space="preserve">Seguro de Incendio </t>
  </si>
  <si>
    <t>Seguro Poliza Responsabilidad Civil</t>
  </si>
  <si>
    <t>Tramitar la contratacion de los servicios para atender los requerimientos de mantenimiento general de las instalaciones del edificio de la Imprenta Nacional.</t>
  </si>
  <si>
    <t>Dar mantenimiento a los orinales colocados en los servicios sanitarios de los hombres, debido a que, por tratarse de nuevas tecnologias "libres de agua", requieren sustitucion de filtros cada 7000 usos.</t>
  </si>
  <si>
    <t xml:space="preserve">Tramitar la compra de los filtros requeridos para dar el respectivo mantenimiento. </t>
  </si>
  <si>
    <t>Garantizar la continuidad del  funcionamiento del sistema de circuito cerrado de TV, Central Telefonica y barra de control de acceso vehicular.</t>
  </si>
  <si>
    <t>Mantener en  funcionamiento la fotocopiadora XEROX - PHASER 3635 MFP .</t>
  </si>
  <si>
    <t>Gestionar la compra  de insumos de  la fotocopiadora</t>
  </si>
  <si>
    <t>Gestionar la compra  de repuestos para el sistema de Circuito Cerrado/ Central Telefonica/ y Barra de control de acceso vehicular.</t>
  </si>
  <si>
    <t>Garantizar la ingesta de agua libre de contaminacion, asi como  la limpieza de los orinales en los servicios sanitarios de hombres.</t>
  </si>
  <si>
    <t>Gestionar la compra de filtros para las fuentes de agua y orinales de los servicios sanitarios de hombres</t>
  </si>
  <si>
    <t>Proveer a todos los departamentos de materiales y suministros de oficina</t>
  </si>
  <si>
    <t>Gestionar oportunamente la compra de materiales y utiles de oficina</t>
  </si>
  <si>
    <t xml:space="preserve">Tramitar oportunamente la compra de bienes y servicios  que corresponden a  la Unidad de Servicios Generales  
</t>
  </si>
  <si>
    <t>Disponer de repuestos para la dispensa de papel higienico y jabon liquido</t>
  </si>
  <si>
    <t>Garantizar la continuidad del  funcionamiento del sistema de circuito cerrado de TV..</t>
  </si>
  <si>
    <t>Compras programadas / compras realizadas</t>
  </si>
  <si>
    <t>Necesidad</t>
  </si>
  <si>
    <r>
      <rPr>
        <b/>
        <sz val="11"/>
        <color theme="1"/>
        <rFont val="Arial"/>
        <family val="2"/>
      </rPr>
      <t>MISIÓN:</t>
    </r>
    <r>
      <rPr>
        <sz val="11"/>
        <color theme="1"/>
        <rFont val="Arial"/>
        <family val="2"/>
      </rPr>
      <t xml:space="preserve">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</si>
  <si>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1"/>
        <color theme="1"/>
        <rFont val="Arial"/>
        <family val="2"/>
      </rPr>
      <t>VISIÓN</t>
    </r>
    <r>
      <rPr>
        <sz val="11"/>
        <color theme="1"/>
        <rFont val="Arial"/>
        <family val="2"/>
      </rPr>
      <t>: Ser una institución tecnológicamente accesible para el usuario, con vocación de servicio y calidad, líder en producción gráfica y digital con prácticas ambientalmente sostenibles.</t>
    </r>
  </si>
  <si>
    <r>
      <rPr>
        <b/>
        <sz val="11"/>
        <color theme="1"/>
        <rFont val="Arial"/>
        <family val="2"/>
      </rPr>
      <t>1-</t>
    </r>
    <r>
      <rPr>
        <sz val="11"/>
        <color theme="1"/>
        <rFont val="Arial"/>
        <family val="2"/>
      </rPr>
      <t xml:space="preserve"> Modernizar la Imprenta Nacional, en un plazo de cinco años; que permita la mejora de los niveles de calidad con prácticas amigables con el ambiente.</t>
    </r>
  </si>
  <si>
    <r>
      <rPr>
        <b/>
        <sz val="11"/>
        <color theme="1"/>
        <rFont val="Arial"/>
        <family val="2"/>
      </rPr>
      <t xml:space="preserve">2- </t>
    </r>
    <r>
      <rPr>
        <sz val="11"/>
        <color theme="1"/>
        <rFont val="Arial"/>
        <family val="2"/>
      </rPr>
      <t>Mejorar la gestión de la Imprenta Nacional, en un plazo de cinco años; que permita la integración de los procesos en la prestación de los servicios y la sostenibilidad en el tiempo.</t>
    </r>
  </si>
  <si>
    <t>cantidad de actividades realizadas en el año / actividades programadas</t>
  </si>
  <si>
    <t>contratar un gestor autorizado, para materiales peligrosos y especiales.</t>
  </si>
  <si>
    <t>Participación en ferias, foros y giras estratégicas dentro o fuera del país.</t>
  </si>
  <si>
    <t>Visitas realizadas / visitas programadas</t>
  </si>
  <si>
    <t>Cantidad de foros en los que se participa / foros programados</t>
  </si>
  <si>
    <t>viáticos en el exterior</t>
  </si>
  <si>
    <t>Salidas al exterior realizadas / salidas programadas</t>
  </si>
  <si>
    <t>Transporte en el exterior</t>
  </si>
  <si>
    <t>Realizar la semana cultural en la Imprenta, para celebrar el día del trabajador de artes gráficas.</t>
  </si>
  <si>
    <t>semana cultural realizada en la fecha programada por los organizadores.</t>
  </si>
  <si>
    <t>Contar con suministros que permitan el correcto funcionamiento de la Dirección General en cuanto al cumplimiento de sus funciones.</t>
  </si>
  <si>
    <t>Comprar los suministros necesarios para una buena atención y cumplimiento de funciones de la Dirección General.</t>
  </si>
  <si>
    <t>Presupuestar los recursos económicos que permitan el pago de los suministros necesarios para el correcto funcionamiento de  la Dirección General.</t>
  </si>
  <si>
    <t>Incluir los recursos para el pago de productos de papel cartón e impresos.</t>
  </si>
  <si>
    <t>Incluir recursos para comprar desodorante ambiental para los baños de la Dirección General.</t>
  </si>
  <si>
    <t>Desodorantes ambientales disponibles en la Dirección General / desodorantes programados a comprar.</t>
  </si>
  <si>
    <t>Utilles y Materiales de Limpieza.</t>
  </si>
  <si>
    <t>Dirección General</t>
  </si>
  <si>
    <t>Contrato de Servicios por renting de equipos</t>
  </si>
  <si>
    <t>Brindar los servicios de Internet y correos mediante el pago de los derechos de líneas de conexión  para todos los usuarios</t>
  </si>
  <si>
    <t>Realizar nuevos contratos  de Líneas de Internet por Fibra Óptica y  DSL</t>
  </si>
  <si>
    <t>Contratos establecidos / contratos proyectados</t>
  </si>
  <si>
    <t>Contrato de línea Internet conexión con la DGI, mediante DSL de  2Mbits</t>
  </si>
  <si>
    <t>Contrato primera  Línea de Acceso a Internet  Banda Ancha</t>
  </si>
  <si>
    <t>Contrato segunda Línea de Acceso a Internet  Banda Ancha</t>
  </si>
  <si>
    <t>Contrato de lineas de acceso a Internet Oficina en el Registro Nacional</t>
  </si>
  <si>
    <t>Dar continuidad al negocio y operaciones de la Imprenta Nacional y los diarios oficiales por medio de centros de procesamiento de datos  alternos y de contingencia.</t>
  </si>
  <si>
    <t>Actualizar los contratos de servicios con proveedores externos</t>
  </si>
  <si>
    <t>Contrato de mantenimiento Preventivo, correctivo y  evolutivo para el Portal Web Transaccional</t>
  </si>
  <si>
    <t>Contrato de servicios por derechos de uso del Suite office 365</t>
  </si>
  <si>
    <t>Contrato de mantenimiento preventivo y correctivo del Centro de procesamiento de Datos (Data Center) y demás dispositivos de comunicación, ambiente  y protección incluidos en este.</t>
  </si>
  <si>
    <t>Compras realizadas / compras proyectadas</t>
  </si>
  <si>
    <t>Baterías, Pilas y otros materiales</t>
  </si>
  <si>
    <t>Actualizaciones adquiridas / actualizaciones Proyectadas</t>
  </si>
  <si>
    <t>Mantener protegidos los equipos con una cobertura de garantía ampliada ante fallas</t>
  </si>
  <si>
    <t>Adquisición de garantia ampliada de los equipos</t>
  </si>
  <si>
    <t>Garantias  adquiridas / Garantías Proyectadas</t>
  </si>
  <si>
    <t>Brindar los servicios de salud a la población de la Imprenta Nacional</t>
  </si>
  <si>
    <t>Realizar los tramites para la compra de los medicamentos y atender a los pacientes</t>
  </si>
  <si>
    <t>Pacientes atendidos por mes</t>
  </si>
  <si>
    <t>100% de las consultas</t>
  </si>
  <si>
    <t>Atención médica</t>
  </si>
  <si>
    <t>Mantenimiento Preventivo y correctivo para las computadoras Macintosh.</t>
  </si>
  <si>
    <t>Toner Xerox C70</t>
  </si>
  <si>
    <t>Repuestos Xerox</t>
  </si>
  <si>
    <t>Revelador de Planchas</t>
  </si>
  <si>
    <t>Fijador  de Planchas</t>
  </si>
  <si>
    <t>Repuestos equipo de computo</t>
  </si>
  <si>
    <t>Planchas</t>
  </si>
  <si>
    <t>Resortes</t>
  </si>
  <si>
    <t>Perforadora automática</t>
  </si>
  <si>
    <t>Uniformes</t>
  </si>
  <si>
    <t>desodorante ambiental Junta</t>
  </si>
  <si>
    <t>Elaborar impresos comerciales conforme a las especificaciones técnicas y de tiempo requeridas por el cliente.</t>
  </si>
  <si>
    <t xml:space="preserve">Elaborar impresos comerciales conforme a las especificaciones técnicas y de tiempo requeridas por el cliente. </t>
  </si>
  <si>
    <t>Película de control solar para ventanas</t>
  </si>
  <si>
    <t>Contrato de Mantenimiento preventivo y correctivo para impresora Xerox Phaser 7760</t>
  </si>
  <si>
    <t xml:space="preserve">Contrato de Mantenimiento preventivo y correctivo para las computadoras Macintosh </t>
  </si>
  <si>
    <t>Contrato de mantenimiento preventivo y correctivo para impresora Xerox C70</t>
  </si>
  <si>
    <t>Contrato de mantenimiento de Licenciamiento de Adobe CC</t>
  </si>
  <si>
    <t>Toner impresora digital nueva</t>
  </si>
  <si>
    <t>Suministros impresora digital nueva</t>
  </si>
  <si>
    <t>Computadoras Macintosh</t>
  </si>
  <si>
    <t>Equipo de Impresión Digital*</t>
  </si>
  <si>
    <t>Compras ejecutadas / compras programadas</t>
  </si>
  <si>
    <t>aceites , lubricantes</t>
  </si>
  <si>
    <t>lacas de impresión acabado mate y brillante</t>
  </si>
  <si>
    <t>alcohol isopropilico</t>
  </si>
  <si>
    <t>tintas</t>
  </si>
  <si>
    <t>limpiador tuberías Speed master</t>
  </si>
  <si>
    <t>limpiador de rodillos de entintado</t>
  </si>
  <si>
    <t>limpiador de inmersores</t>
  </si>
  <si>
    <t xml:space="preserve">solucion de fuente </t>
  </si>
  <si>
    <t>polvo antirrepinte</t>
  </si>
  <si>
    <t>repuestos Eléctricos para las máquinas</t>
  </si>
  <si>
    <t>expectro densitometros</t>
  </si>
  <si>
    <t xml:space="preserve">medidor de PH y conductividad </t>
  </si>
  <si>
    <t>1 caja de herramientas y herramientas varias</t>
  </si>
  <si>
    <t xml:space="preserve">llaves de torque  </t>
  </si>
  <si>
    <t>repuestos de prensas offset</t>
  </si>
  <si>
    <t>paños de lavado</t>
  </si>
  <si>
    <t>retazos de tela para limpieza de maquinas</t>
  </si>
  <si>
    <t xml:space="preserve">crema desengrasante ( para limpieza de manos) </t>
  </si>
  <si>
    <t>limpiador de rodillos</t>
  </si>
  <si>
    <t>limpiador de planchas</t>
  </si>
  <si>
    <t>esponjas de celulosa</t>
  </si>
  <si>
    <t>mantillas de impresión</t>
  </si>
  <si>
    <t>cuenta hilos  (lupas)</t>
  </si>
  <si>
    <t>atriles racks</t>
  </si>
  <si>
    <t>teléfonos inhalámbrico</t>
  </si>
  <si>
    <t xml:space="preserve">calculadoras </t>
  </si>
  <si>
    <t>Asegurar la actualización de los contratos de mantenimiento.</t>
  </si>
  <si>
    <t xml:space="preserve">Contrato de mantenimiento de las  maquinas impresoras.  </t>
  </si>
  <si>
    <t>Ejecutar todas las compras que se requiere para la operación continua de las actividades de Litografía.</t>
  </si>
  <si>
    <t xml:space="preserve">Mantenimiento de  CTP´s Luscher </t>
  </si>
  <si>
    <t>Mantenimiento de  CTP´s  Kodak Trenstter</t>
  </si>
  <si>
    <t xml:space="preserve">Tintas para el Plotter </t>
  </si>
  <si>
    <t xml:space="preserve">Repuestos equipos CTP.Luscher </t>
  </si>
  <si>
    <t>Repuestos equipos CTP.Kodak</t>
  </si>
  <si>
    <t>papel en rollo pruebas de color</t>
  </si>
  <si>
    <t>Cobertores para equipos de producción.</t>
  </si>
  <si>
    <t>Para imprimir pruebas de color.</t>
  </si>
  <si>
    <t>Afilado de cuchillas</t>
  </si>
  <si>
    <t>Contrato de Mantenimiento de Guillotinas</t>
  </si>
  <si>
    <t xml:space="preserve">Aceite/Silicón </t>
  </si>
  <si>
    <t>Lija 400</t>
  </si>
  <si>
    <t>Torquímetro y cubo</t>
  </si>
  <si>
    <t>Repuestos varios para guillotinas</t>
  </si>
  <si>
    <t>Cajones para  basura</t>
  </si>
  <si>
    <t>Racks para montar cuchillas</t>
  </si>
  <si>
    <t>Ejecutar todas las compras que se requiere para la operación continua de las actividades de Guillotinas.</t>
  </si>
  <si>
    <t>Contrato de mantenimiento de máquinas y compresores</t>
  </si>
  <si>
    <t xml:space="preserve"> Aceites, grasas, silicón</t>
  </si>
  <si>
    <t>Repuestos eléctricos</t>
  </si>
  <si>
    <t>Plástico para laminar y termoencogible</t>
  </si>
  <si>
    <t>Repuestos equipos encuadernación</t>
  </si>
  <si>
    <t>Cierres para resorte en máquina ensortijadora, dimensiones: 5/8, 5/16, 7/8 y 7/16</t>
  </si>
  <si>
    <t>Aplicadores dorados (raquetas)</t>
  </si>
  <si>
    <t xml:space="preserve">Cola blanca, roja y granulada, pegamento de contacto,  </t>
  </si>
  <si>
    <t xml:space="preserve">Cinta bandera, razo, etc </t>
  </si>
  <si>
    <t>Brochas, rodillos, esponjas celulosa, elásticos, velcro, cinta de tela, tornillos para tapas de empaste etc. (*)</t>
  </si>
  <si>
    <t>Ejecutar todas las compras que se requiere para la operación continua de las actividades de Encuadernación.</t>
  </si>
  <si>
    <t>Contrato de mantenimiento preventivo y correctivo de Duplo 5000 y de Presto E90</t>
  </si>
  <si>
    <t>Thiner</t>
  </si>
  <si>
    <t>Repuestos Duplo y Presto</t>
  </si>
  <si>
    <t>Fleje</t>
  </si>
  <si>
    <t>Ejecutar todas las compras que se requiere para la operación continua de las actividades de Formación de Folletos.</t>
  </si>
  <si>
    <t xml:space="preserve">Gestionar el Contrato de mano de obra para  Mantenimiento de equipo de doblado </t>
  </si>
  <si>
    <t>Gestionar la compra del Aceite Perma (GRASA)</t>
  </si>
  <si>
    <t xml:space="preserve">Gestionar compra de grasa de Alta Temperatura </t>
  </si>
  <si>
    <t>Gestionar compra de lubricante WD-40  de 11 onzas</t>
  </si>
  <si>
    <t>Gestionar las compra de los repuestos</t>
  </si>
  <si>
    <t>Gestionar la compra de lija de agua</t>
  </si>
  <si>
    <t>Gestionar las compra de los repuestos de baterias para las tres estaciones del equipo TFU78 Stahl de pliego entero activo 12041</t>
  </si>
  <si>
    <t>Gestionar compra de mueble para accsesorios de equipoos de doblado</t>
  </si>
  <si>
    <t>Ejecutar todas las compras que se requiere para la operación continua de las actividades de Dobladoras.</t>
  </si>
  <si>
    <t>Contrato de mantenimiento preventivo y correctivo de equipos tipográficos</t>
  </si>
  <si>
    <t>Numeradores colibri</t>
  </si>
  <si>
    <t xml:space="preserve">Repuestos: Rodillos de goma por desgaste para cilíndrica KSD. </t>
  </si>
  <si>
    <t>Planchas de acero 0.75 para troquelar.</t>
  </si>
  <si>
    <t>Troqueles y clises</t>
  </si>
  <si>
    <t>Ejecutar todas las compras que se requiere para la operación continua de las actividades de Tipografías.</t>
  </si>
  <si>
    <t>Revisión y actualización de los procedimientos aplicados en el proceso de Diarios Oficiales.</t>
  </si>
  <si>
    <t>Procedimientos revisados</t>
  </si>
  <si>
    <t xml:space="preserve"> Aplicación de medidas de contigencia en el momento que se presentan acumulaciones de trabajo.</t>
  </si>
  <si>
    <t>Generar las condiciones de recursos que permitan aplicar medidas de contingencia.</t>
  </si>
  <si>
    <t xml:space="preserve">Publicaciones a tiempo / total de publicaciones </t>
  </si>
  <si>
    <t xml:space="preserve">
Publicar la información de Diarios Oficiales en los plazos definidos por normativa, para la mejora del tiempo de respuesta 
</t>
  </si>
  <si>
    <t xml:space="preserve"> Revisión periódica de los procedimientos aplicados en los Diarios Oficiales.</t>
  </si>
  <si>
    <t xml:space="preserve">Identificar los problemas en contenido, formato y tiempo que se producen en Diarios Oficiales. </t>
  </si>
  <si>
    <t xml:space="preserve">Poner en operación  la Unidad de Control y Programación de los Diarios Oficiales.
</t>
  </si>
  <si>
    <t xml:space="preserve">% de publicaciones con reportes de problemas en contenido, formato y tiempo. 
 </t>
  </si>
  <si>
    <t xml:space="preserve">Realizar las publicaciones en los Diarios Oficiales aplicando los requerimientos de calidad, contenido, formato y tiempo establecidos. </t>
  </si>
  <si>
    <t>Unidad en operación</t>
  </si>
  <si>
    <t xml:space="preserve">Implementar el Menú de Gaceta y reportes de seguimiento de tiempos de publicación.   </t>
  </si>
  <si>
    <t>Contar con una programación semanal del proceso de producción del Taller.</t>
  </si>
  <si>
    <t>Programación semanal de la producción</t>
  </si>
  <si>
    <t>Realizar una programación de la producción del Taller, por semana.</t>
  </si>
  <si>
    <t>El porcentaje de error reportado en las publicaciones debe ser inferior al 10%.</t>
  </si>
  <si>
    <t xml:space="preserve">
Realizar semanalmente la programación y control de la producción. 
</t>
  </si>
  <si>
    <t xml:space="preserve">Impulsar los procesos de innovación y automatización para asegurar la calidad y cumpliento en tiempo de los servicios. </t>
  </si>
  <si>
    <t>Mejorar los tiempos de respuesta y la calidad en los productos de artes gráficas.</t>
  </si>
  <si>
    <t>Crear las condiciones para vigilar constantemente la calidad y tiempos de entrega de los productos de artes gráficas.</t>
  </si>
  <si>
    <t xml:space="preserve"> Publicar la información de Diarios Oficiales en los plazos definidos por normativa, para la mejora del tiempo de respuesta 
</t>
  </si>
  <si>
    <t>Teclados</t>
  </si>
  <si>
    <t>Mouse Tipo Joystick</t>
  </si>
  <si>
    <t>Mouse Normal</t>
  </si>
  <si>
    <t>Audífonos Tipo Diadema</t>
  </si>
  <si>
    <t>Aire Acondicionado</t>
  </si>
  <si>
    <t>Licencias para InDesign, Photoshop, Adobe Acrobat Pro,</t>
  </si>
  <si>
    <t>Equipo de Cómputo</t>
  </si>
  <si>
    <t>Licencia SodelScot,</t>
  </si>
  <si>
    <t>Realizar las acciones necesarias para que el personal de Diarios Oficiales en el área de producción, sea capacitado.</t>
  </si>
  <si>
    <t>Capacitaciones realizadas / capacitaciones programadas</t>
  </si>
  <si>
    <t>Publicar la información de Diarios Oficiales en los plazos definidos por normativa, para la mejora del tiempo de respuesta.</t>
  </si>
  <si>
    <t>Ejecutar todas las compras que se requiere para la operación continua de las actividades de Producción</t>
  </si>
  <si>
    <t xml:space="preserve">Contar con datos de opinión respecto a los bienes y servicios que brinda la Imprenta Nacional. </t>
  </si>
  <si>
    <t>Encuestas realizadas / encuestas programadas</t>
  </si>
  <si>
    <t>Productos para premiación  de actividad de evaluación de rango de  servicio</t>
  </si>
  <si>
    <t xml:space="preserve">Guantes quirúrgicos de latex descartables de tamaño de 7,5 pulgadas, con talco   </t>
  </si>
  <si>
    <t xml:space="preserve">Mascarillas quirúrgicas descartables </t>
  </si>
  <si>
    <t>Ejecutar todas las compras que se requiere para la operación continua y eficiente del archivo central</t>
  </si>
  <si>
    <t xml:space="preserve">Manipular correctamente documentación del archivo central que puede estar sucia y en necesidad de limpieza. </t>
  </si>
  <si>
    <t>Equipos Varios de Seguridad</t>
  </si>
  <si>
    <t xml:space="preserve">Suplir a los trabajadores del área de Producción de los implementos y condiciones  necesarios que permitan garantizar su  protección física. </t>
  </si>
  <si>
    <t>Plan de conservación Auditiva y Medición de Ruido.</t>
  </si>
  <si>
    <t>Zapatos funcionarios de Producción.</t>
  </si>
  <si>
    <t>Ejecutar todas las compras que se requiere para el cumplimiento de los objetivos de la Salud Ocupacional.</t>
  </si>
  <si>
    <t>Examen de Emanación de Gases</t>
  </si>
  <si>
    <t>Recargo de Extintores</t>
  </si>
  <si>
    <t>Pruebas de laboratorio uniformes y de alimentos de la soda</t>
  </si>
  <si>
    <t>Contrato de Laboratorio químico (Agua Potable)</t>
  </si>
  <si>
    <t>Cumplir con normativa de salud ocupacional y ambiental que permitan una protección óptima de los trabajadores de la Imprenta Nacional.</t>
  </si>
  <si>
    <t>Efectuar trámites de contratación para aquellas necesidades que lo requieran.</t>
  </si>
  <si>
    <t xml:space="preserve">Capacitación para la Brigada de Emergencias </t>
  </si>
  <si>
    <t>Contar con una brigada de emergencias altamente capacitada.</t>
  </si>
  <si>
    <t>Gestionar mediante convenios interinstitucionales la  capacitación para la brigada de emergencias</t>
  </si>
  <si>
    <t>Cursos ejecutados / cursos programados.</t>
  </si>
  <si>
    <t>Brindar alto nivel de servicios de soporte y mantenimiento al equipo de cómputo, de comunicaciones y de producción</t>
  </si>
  <si>
    <t xml:space="preserve"> Contratos de Plataforma   Tecnológica como Servicio en nube híbrida para Diarios Oficiales y continuidad del Negocio de la Institución</t>
  </si>
  <si>
    <t>Contratación de plataforma Tecnológica como servicio para continuidad del Negocio de la Institución, que incluye nube híbrida para Diarios Oficiales y Sistemas Oracle internos</t>
  </si>
  <si>
    <t>Lograr monitorear en línea todos los componentes críticos que componen la infraestructura del Datacenter</t>
  </si>
  <si>
    <t>Contratación del Servicio de Monitoreo de componentes</t>
  </si>
  <si>
    <t xml:space="preserve">Servicio de monitoreo por medio de sensores de dispositivos del datacenter, redes y  otros componentes </t>
  </si>
  <si>
    <t>Proporcionar el mantenimiento preventivo, correctivo y evolutivo del hardware, software y bases de datos de los sistemas instalados al servicio de toda la Institución.</t>
  </si>
  <si>
    <t>Mantenimiento de Infraestructura Oracle incluye el soporte a Bases de Datos y Servidores de Aplicaciones </t>
  </si>
  <si>
    <t>Contrato de Mantenimiento evolutivo, preventivo y correctivo de sistema ERP Avance, Producción, SCL y soporte con mantenimiento preventivo y correctivo de sistema de RRHH enterprise.</t>
  </si>
  <si>
    <t>Contrato Servicio de Respaldos y Custodia de Datos e Información Institucional</t>
  </si>
  <si>
    <t>Contratos actualizados / Contratos proyectados</t>
  </si>
  <si>
    <t>Contar con repuestos, accesorios, materiales y herramientas para brindar mantenimientos básicos</t>
  </si>
  <si>
    <t>Cable UTP, conectores y materiales para redes y baterías para UPS</t>
  </si>
  <si>
    <t>Herramientas e instrumentos</t>
  </si>
  <si>
    <t xml:space="preserve">Repuestos y accesorios de Computación
</t>
  </si>
  <si>
    <t>Dispositivos de almacenamiento Externos USB, llaves y discos externos</t>
  </si>
  <si>
    <t xml:space="preserve">Utiles y materiales de Limpieza </t>
  </si>
  <si>
    <t>Sustituir elementos tecnológicos y actualizar los sistemas y sus licencias, así como desarrollo de programas específicos</t>
  </si>
  <si>
    <t>Establecer 4 Contratos de actualización y sustitución tanto de equipos como de software</t>
  </si>
  <si>
    <t>Servicios de actualización y soporte del sistema de protección antivirus  y seguridad</t>
  </si>
  <si>
    <t>Actualizar licencias de software de Virtualización, sistemas operativos y otros programas de trabajo</t>
  </si>
  <si>
    <t>Seguimiento a Proyecto de Actualizar y  Mejorar Portal Web Transaccional</t>
  </si>
  <si>
    <t>Sustitución y actualización de elementos tecnológicos de conectividad, seguridad y procesamiento del datacenter</t>
  </si>
  <si>
    <t>Garantía ampliada de Equipos  Computacionales y de comunicación de la Infraestructura del datacenter</t>
  </si>
  <si>
    <t>Generar acciones  que permitan impulsar a la institución en el cumplimiento de la política ambiental.</t>
  </si>
  <si>
    <t>Compensar la  huella institucional de carbono</t>
  </si>
  <si>
    <t>Mantener una comunicación efectiva con los usuarios internos y externos</t>
  </si>
  <si>
    <t>Adquirir unidades de compensación de la huella institucional de carbono.</t>
  </si>
  <si>
    <t>Contratar una empresa que Limpie el tanque de aguas químicas.</t>
  </si>
  <si>
    <t xml:space="preserve">Comprar teléfonos </t>
  </si>
  <si>
    <t>cantidad de entregas de residuos peligrosos / cantidades programadas a contratar</t>
  </si>
  <si>
    <t>Reducir en un 2% la producción de CO2 institucional.</t>
  </si>
  <si>
    <t>Generar conciencia ambiental en la población Imprenta</t>
  </si>
  <si>
    <t>Disminuir en la medida de lo posible, la huella de carbono institucional</t>
  </si>
  <si>
    <t>Evitar la contaminación de suelos y mantos acuiferos aledaños a la institución.</t>
  </si>
  <si>
    <t>Sustituir el teléfono que ya está en mal estado.</t>
  </si>
  <si>
    <t>Generar conciencia ambiental entre los funcionarios de la Imprenta Nacional.</t>
  </si>
  <si>
    <t>preparar actividades ambientales en fechas conmemorativas al medio ambiente</t>
  </si>
  <si>
    <t>Disminuir la huella de carbono aprovechando los residuos organicos producidos en la institución.</t>
  </si>
  <si>
    <t>Evitar que agua contaminada pase directo  al alcantarillado.</t>
  </si>
  <si>
    <t>Nuevos teléfonos en uso.</t>
  </si>
  <si>
    <t>Cantidad de toneladas de CO2eq, emitidas el año anterior/Cantidad de toneladas de CO2eq, emitidas el año presente.</t>
  </si>
  <si>
    <t xml:space="preserve">
Meta
</t>
  </si>
  <si>
    <t>Contar con los insumos para la comrpra de banderas y tela para atender los requerimientos que se presenten en el año</t>
  </si>
  <si>
    <t xml:space="preserve">Gestionar oportunamente la compra de banderas y lazos </t>
  </si>
  <si>
    <t>Servicio de guarda documentos</t>
  </si>
  <si>
    <t>Cantidad de facturas por servicio de taxi canceladas a funcionarios que requirieron el servicio</t>
  </si>
  <si>
    <t>Cantidad de reservas tramitadas/ cantidad de reservas programadas.</t>
  </si>
  <si>
    <t>Contratos actualizados / contratos programados</t>
  </si>
  <si>
    <t>Compra realizada / compra programada</t>
  </si>
  <si>
    <t>empresa contratada operando</t>
  </si>
  <si>
    <t>Repuestos para el sistema de Circuito Cerrado,  Central Telefónica 
y Barra de control de acceso vehicular.</t>
  </si>
  <si>
    <t>Existencia de Stock de repuestos</t>
  </si>
  <si>
    <t>Compra realizada / compra programada.</t>
  </si>
  <si>
    <t>Utiles y materiales de oficina y de cómputo</t>
  </si>
  <si>
    <t>Textiles y vestuarios</t>
  </si>
  <si>
    <t>Jabon Liquido</t>
  </si>
  <si>
    <t>Cámaras para el sistema de Circuito Cerrado para sustituir en caso 
de daños y otros imprevistos.</t>
  </si>
  <si>
    <t>Compras realizadas / compras programadas.</t>
  </si>
  <si>
    <t>Garantizar a la Organización la protección y salvaguarda de los activos mediante la  prestación de los servicios públicos indispensables, bajo la modalidad de SEGUROS DEL ESTADO (Póliza de Incendio, Equipo informático y responsabilidad civil)</t>
  </si>
  <si>
    <t>Gestionar ante los departamentos de Financiero y Proveeduria Institucional, las reservas presupuestarias correspondientes a efecto de pagar oportunamente los servicios por concepto de seguros.</t>
  </si>
  <si>
    <t>Contratar una empresa que realice obras de construcciones y mejoras menores, así como que, brinde los servicios de albañilería, carpintería, soldadura, fontanería y electricidad.</t>
  </si>
  <si>
    <t>Contar con los insumos necesarios de tintas, pinturas, químicos y otros para el trabajo programado del departamento</t>
  </si>
  <si>
    <t>Actividades de capacitación</t>
  </si>
  <si>
    <t>Asistir a seminarios, charlas, cursos de capacitación u otros de interes.</t>
  </si>
  <si>
    <t>Actividades de capacitación recibidas / actividades programadas</t>
  </si>
  <si>
    <t>Mantenimiento de planta eléctrica (prórroga del contrato)</t>
  </si>
  <si>
    <t>Mantenimiento de los sistemas aire comprimido y sus equipos compresores</t>
  </si>
  <si>
    <t>Mantenimiento de los sistemas de extracción e inyección de aire</t>
  </si>
  <si>
    <t>Mantenimiento de elevador eléctrico  unipersonal</t>
  </si>
  <si>
    <t>Mantenimiento UPS´s</t>
  </si>
  <si>
    <t>Lubricantes varios para uso en mantenimiento como WD40, en polvo (grafito), aceite de transmisión,  antioxidante, grasa, limpiador y sellador entre otros. C</t>
  </si>
  <si>
    <t>Para compra de fulminante en cantidades pequeñas (por necesidad), dieléctrico,  limpiador industrial, silicón entre otros.</t>
  </si>
  <si>
    <t>Para compra de láminas de Gypsum, fibrocemento, repello y demás relacionado que se requieran. Se incluyen también láminas para cielo raso y piso cerámico o azulejos.</t>
  </si>
  <si>
    <t>Repuestos para los contratos de servicios de mantenimiento de equipos varios</t>
  </si>
  <si>
    <t>Licencias de Project MS y AutoCAD para uso de Producción y Mantenimiento</t>
  </si>
  <si>
    <t>Anillo de generación de vacío o presión negativa para los procesos productivos del taller</t>
  </si>
  <si>
    <t xml:space="preserve">Mantenimiento A/C de paquetes de litografía y bodega </t>
  </si>
  <si>
    <t>Mantenimiento G50:G55de los transformadores de la CNFL</t>
  </si>
  <si>
    <t>Contratar empresas especializadas para trabajos de mejoramiento</t>
  </si>
  <si>
    <t xml:space="preserve">Mantener el edificio, sus sistemas, equipos y maquinaria en condiciones optimas. </t>
  </si>
  <si>
    <t>Otras construcciones y mejoras en instalaciones de vidrio, puertas y otros para el área de la Dirección General</t>
  </si>
  <si>
    <t>Compra de equipos industriales requeridos para las labores del proceso productivo (compresor)</t>
  </si>
  <si>
    <t>Compra de equipos industriales requeridos para las labores del proceso productivo</t>
  </si>
  <si>
    <t xml:space="preserve"> compra de muebles para la organizaciòn y resguardo de herramientas y equipos de alto valor o importancia para el desarrollo de tareas, además de mesas industriales y racks de almacenamiento industrial para uso en el taller.</t>
  </si>
  <si>
    <t>Compra de estructura de aluminio para el cielo raso similar a la instalada, aluminio para vidrio, tubería EMT para instalaciones eléctricas entre otros.</t>
  </si>
  <si>
    <t>Gestionar la compra de equipo insumos  y maquinaria principalmente aquella utilizada en los procesos productivos.</t>
  </si>
  <si>
    <t>Dotar al departamento del equipo, insumos y maquinaria requeridos para llevar a cabo las tareas asignadas de forma eficiente.</t>
  </si>
  <si>
    <t>Contar con los recursos suficientes para realizar pagos por comisiones.</t>
  </si>
  <si>
    <t xml:space="preserve">Realizar la estimación del monto que se debe presupuestar para pago de comisiones </t>
  </si>
  <si>
    <t>Costo total /costo presupuestado</t>
  </si>
  <si>
    <t>Contar con recursos para pago de comisiones</t>
  </si>
  <si>
    <t>Capacitar a los funcionarios de Contabilidad en aspectos contables y presupuestarios</t>
  </si>
  <si>
    <t>Asistir a capacitación en aspectos contables y presupuestarios.</t>
  </si>
  <si>
    <t>Capacitación en NICSP y otros temas</t>
  </si>
  <si>
    <t>Contar con contenido presupuestario para realizar devoluciones de dineros por servicios no tramitados.</t>
  </si>
  <si>
    <t>Realizar la estimación del monto que se debe presupuestar para pagos por servicios no tramitados.</t>
  </si>
  <si>
    <t>Cursos recibidos / cursos programados.</t>
  </si>
  <si>
    <t>Contar con recursos para pagos por servicios no tramitados.</t>
  </si>
  <si>
    <t xml:space="preserve">Contar con los insumos suficientes para brindar el servicio de terapia física a los funcionarios de la institución </t>
  </si>
  <si>
    <t>Realizar las compras de los insumos necesarios para atender las citas de terapia física solicitadas por los funcionarios.</t>
  </si>
  <si>
    <t>Toallas para manos</t>
  </si>
  <si>
    <t>Vendaje neuromuscular</t>
  </si>
  <si>
    <t>Papel de camilla</t>
  </si>
  <si>
    <t>Electrodos adhesivos</t>
  </si>
  <si>
    <t>Mantener los equipos de electroterapia en buen estado.</t>
  </si>
  <si>
    <t>Realizar las gestiones necesarias para el mantenimiento de los equipos de electroterapia.</t>
  </si>
  <si>
    <t>contrato de mantenimiento actualizado</t>
  </si>
  <si>
    <t>mantenimiento de los equipos de electroterapia.</t>
  </si>
  <si>
    <t>Llevar los vehículos a un taller mecánico para que sean revisados.</t>
  </si>
  <si>
    <t>Vehículos revisados en taller / vehículos programados para revisión.</t>
  </si>
  <si>
    <t>Mantener los vehículos al día en derechos de circulación y revisión técnica vehicular.</t>
  </si>
  <si>
    <t>Pagar los derechos de circulación de los vehículos.</t>
  </si>
  <si>
    <t>Llervar los vehículos a Revisión Técnica Vehícular.</t>
  </si>
  <si>
    <t>Derechos de circulación pagados /derechos de circulación programados.</t>
  </si>
  <si>
    <t>Vehículos revisados por RTV / vehículos programados para revisión.</t>
  </si>
  <si>
    <t>Contar con vehículos en perfecto estado para operar.</t>
  </si>
  <si>
    <t>Contar con los insumos necesarios para el buen funcionamiento de los vehículos.</t>
  </si>
  <si>
    <t>Comprar insumos indispensables para los vehículos.</t>
  </si>
  <si>
    <t>refrigerante para motor</t>
  </si>
  <si>
    <t>Cargador de baterías.</t>
  </si>
  <si>
    <t>Contar con poliza de seguros para cobertura en caso de accidentes</t>
  </si>
  <si>
    <t>Gestionar los pago de la poliza de seguros</t>
  </si>
  <si>
    <t>contar con la poliza de seguros.</t>
  </si>
  <si>
    <t>Tener cobertura en seguros para todos los vehículos.</t>
  </si>
  <si>
    <t>Contar con seguridad optima para el resguardo de dinero y documentos que lo requieran.</t>
  </si>
  <si>
    <t>Gestionar la contratación de una empresa que se encargue de dar mantenimiento adecuado a la caja fuerte.</t>
  </si>
  <si>
    <t>Caja fuerte en optimas condiciones.</t>
  </si>
  <si>
    <t>Mantenimiento de caja fuerte.</t>
  </si>
  <si>
    <t>Contar con los insumos necesarios para el buen funcionamiento de la unidad.</t>
  </si>
  <si>
    <t>Timbres fiscales.</t>
  </si>
  <si>
    <t>Batería para cerradura digital 9V AA</t>
  </si>
  <si>
    <t>Papel térmico para facturas de la caja recaudadora</t>
  </si>
  <si>
    <t>Promocionar los productos y servicios de la instiución, así como su imagen institucional, tanto a nivel externo como interno.</t>
  </si>
  <si>
    <t>Contratar pautas publicitarias, rotulación, producción audiovisual, artículos promocionales, entre otros.</t>
  </si>
  <si>
    <t>Promocionar los bienes y servicios que la Imprenta Nacional está en capacidad de ofrecer.</t>
  </si>
  <si>
    <t>Participar con Stand promocionales en ferias y giras estratégicas.</t>
  </si>
  <si>
    <t>Participaciones en ferias / participaciones programadas.</t>
  </si>
  <si>
    <t>Realizar las gestiones necesarias para continuar con la  membresía en ASOINGRAF</t>
  </si>
  <si>
    <t>Estar al día con las cuotas de afiliación a ASOINGRAF.</t>
  </si>
  <si>
    <t>Tener participación en el gremio de las artes gráficas.</t>
  </si>
  <si>
    <t>Compra de cobertores para equipo de audio</t>
  </si>
  <si>
    <t>Repuestos para Maquina Contadora, flejadora y Empacadora</t>
  </si>
  <si>
    <t>Comprar insumos indispensables para la normal operación de la unidad</t>
  </si>
  <si>
    <t>Compras ejecutadas /compras programadas</t>
  </si>
  <si>
    <t>Contar con seguro de mercadería en tránsito.</t>
  </si>
  <si>
    <t>Poliza adquirida / poliza programada.</t>
  </si>
  <si>
    <t>Gestionar la vigencia de planes telefónicos contratados con el ICE.</t>
  </si>
  <si>
    <t>Planes vigentes / planes programados</t>
  </si>
  <si>
    <t xml:space="preserve">Contratar una empresa que instale controles de acceso para las puertas de ingreso a las unidades </t>
  </si>
  <si>
    <t xml:space="preserve">Pantalla númerica, con el respectivo equipamiento e instalación </t>
  </si>
  <si>
    <t xml:space="preserve">Refrigeradora para uso exlusivo de los funcionarios de la Unidad Desconcentrada </t>
  </si>
  <si>
    <t>Rollos de papel para la caja recaudadora de la U. D.</t>
  </si>
  <si>
    <t xml:space="preserve">Alimentos y bebidas </t>
  </si>
  <si>
    <t>Adquisición de decoración para oficinas</t>
  </si>
  <si>
    <t xml:space="preserve">Equipo de control, registro y restriccion de acceso por tarjeta  </t>
  </si>
  <si>
    <t xml:space="preserve">Uniformes para los funcionarios de la Dirección Comercial  </t>
  </si>
  <si>
    <t xml:space="preserve">Productos químicos (Aerosol desinfectante) </t>
  </si>
  <si>
    <t>Compras realizadas / compras programadas</t>
  </si>
  <si>
    <t>Planes telefónicos adquiridos / planes programados.</t>
  </si>
  <si>
    <t>Realizar las gestiones necesarias para contratar empresas que brinden servicios de seguridad y vigilancia.</t>
  </si>
  <si>
    <t>Contratos firmados  / contratos programados</t>
  </si>
  <si>
    <t>Promocionar los productos y servicios de la institución, así como su imagen institucional, tanto a nivel externo como interno</t>
  </si>
  <si>
    <t>Apoyar a grupos y organizaciones internas en actividades que tengan como propósito la unión y convivio entre funcionarios</t>
  </si>
  <si>
    <t>Aportar a la unión entre los funcionarios por medio de actividades que los involucren.</t>
  </si>
  <si>
    <t>visitas promocionales</t>
  </si>
  <si>
    <t>Incluir los recursos para la compra de suministros de la Junta Administrativa</t>
  </si>
  <si>
    <t>servilletas</t>
  </si>
  <si>
    <t>suscripción de periódicos</t>
  </si>
  <si>
    <t>Productos adquiridos / productos programados</t>
  </si>
  <si>
    <t>Trámites de contratación realizados / trámites programados.</t>
  </si>
  <si>
    <t>Optimizar la utilización de los recursos asignados en función de las necesidades de nuestros usuarios.</t>
  </si>
  <si>
    <t>Realizar las gestiones necesarias para mantener en buenas condiciones el sistema de marcas.</t>
  </si>
  <si>
    <t>Mantenimientos de los relojes marcadores</t>
  </si>
  <si>
    <t>Compra de repuestos para los relojes marcadores</t>
  </si>
  <si>
    <t>cantidad de contratos pactados</t>
  </si>
  <si>
    <t>compras ejecutadas / compras programadas</t>
  </si>
  <si>
    <t>compra de relojes marcadores</t>
  </si>
  <si>
    <t>compra de teléfonos inalámbricos</t>
  </si>
  <si>
    <t>compra de sillas</t>
  </si>
  <si>
    <t>compra de pruebas psicológicas</t>
  </si>
  <si>
    <t>Contrato de digitalización de expedientes del dpto. R-H</t>
  </si>
  <si>
    <t>Gestionar las actividades que son por contrato</t>
  </si>
  <si>
    <t xml:space="preserve">Contar con el seguro de riesgos del trabajo para los funcionarios de la Imprenta. </t>
  </si>
  <si>
    <t>Digitalizar los  expedientes de recursos humanos.</t>
  </si>
  <si>
    <t>Gestionar las compras programadas</t>
  </si>
  <si>
    <t>Publicar los concursos para los diferentes puestos.</t>
  </si>
  <si>
    <t>Concursos publicados / concursos estimados</t>
  </si>
  <si>
    <t>servicios públicos al día en su pago/ servicios públicos en uso.</t>
  </si>
  <si>
    <r>
      <t xml:space="preserve">Gestionar ante los departamentos de Financiero y Proveeduria Institucional, las </t>
    </r>
    <r>
      <rPr>
        <b/>
        <sz val="11"/>
        <rFont val="Arial"/>
        <family val="2"/>
      </rPr>
      <t>reservas presupuestarias</t>
    </r>
    <r>
      <rPr>
        <sz val="11"/>
        <rFont val="Arial"/>
        <family val="2"/>
      </rPr>
      <t xml:space="preserve"> correspondientes a efecto de contar de manera oportuna con los servicios publicos basicos.</t>
    </r>
  </si>
  <si>
    <t>Contar con los suministros y materiales necesarios para brindar un servicio eficiente y eficaz a los funcionarios de la imprenta nacional.</t>
  </si>
  <si>
    <t>Ejecutar el programa preventivo y correctivo de+B110:F115 los vehículos de la institución.</t>
  </si>
  <si>
    <t>RESPONSABLE:  LIC. MARCOS MENA</t>
  </si>
  <si>
    <t>Atender las gestiones, presentadas por las personas usuarias durante el año de gestión.</t>
  </si>
  <si>
    <t>Cantidad de solicitudes resueltas /Cantidad de solicitudes recibidas *100</t>
  </si>
  <si>
    <t>Identificar las acciones de mejora en los bienes y servicios que brinda la Institución.</t>
  </si>
  <si>
    <t xml:space="preserve">Ejecutar evaluaciones a traves de encuestas de opinion sobre los bienes y servicios que brinda la Institucion. </t>
  </si>
  <si>
    <t>Contar con suministros indispensables que permitan el funcionamiento de la Contraloría de Servicios.</t>
  </si>
  <si>
    <t>Ejecutar todas las compras que se requiere para la operación continua de las actividades de la Contraloría de Servicios.</t>
  </si>
  <si>
    <t xml:space="preserve">Tóners para impresora de la Contraloría de Servicios </t>
  </si>
  <si>
    <t xml:space="preserve">Aparatos telefónicos </t>
  </si>
  <si>
    <t xml:space="preserve">Informar a los usuarios sobre cómo obtener acceso a los servicios que brinda la Institución. </t>
  </si>
  <si>
    <t xml:space="preserve">Elaborar  acciones informativas para los usuarios sobre cómo obtener acceso a los servicios que brinda la Institución. </t>
  </si>
  <si>
    <t>Cantidad de acciones informativas realizadas  /cantidad de acciones informativas  programadas.</t>
  </si>
  <si>
    <t xml:space="preserve">Brindarle al usuarios los medios de comunicación adecuados para tener acceso a la informacion. </t>
  </si>
  <si>
    <t xml:space="preserve">Evaluar los procedimientos establecidos para los productos y servicios  de Diarios Oficiales y Artes Graficas </t>
  </si>
  <si>
    <t xml:space="preserve">Cantidad de procedimientos evaluados / cantidad de procedimientos establecidos *100 </t>
  </si>
  <si>
    <t xml:space="preserve">Que el usuario cuente con los procedimientos adecuados para realizar sus tramites en la Institución. </t>
  </si>
  <si>
    <t xml:space="preserve">Evaluar procedimientos. </t>
  </si>
  <si>
    <t>OBSERVACIONES
 (Indicar el estado de cada meta)</t>
  </si>
  <si>
    <t xml:space="preserve">Preparar  Folletos, carteles,  brouchures y charlas para concientizar al menos al 50% del personal. </t>
  </si>
  <si>
    <t>Cantidad de funcionarios participantes en actividades ambientales / funcionarios de la institución</t>
  </si>
  <si>
    <t>Limpiezas del tanque realizadas / limpieza programada</t>
  </si>
  <si>
    <t>Realizar las gestiones para adquirir una máquina  compostera. (manual)</t>
  </si>
  <si>
    <t>compra de la máquina compostera</t>
  </si>
  <si>
    <r>
      <t xml:space="preserve">Objetivo de la Unidad: </t>
    </r>
    <r>
      <rPr>
        <sz val="12"/>
        <color theme="1"/>
        <rFont val="Arial"/>
        <family val="2"/>
      </rPr>
      <t>Cumplir con los tiempos establecidos para la entrega oportuna de los trabajos.</t>
    </r>
  </si>
  <si>
    <t>RESPONSABLE: INGENIERO MAX CARRANZA</t>
  </si>
  <si>
    <r>
      <t xml:space="preserve">Objetivo de la Unidad: </t>
    </r>
    <r>
      <rPr>
        <sz val="12"/>
        <color theme="1"/>
        <rFont val="Arial"/>
        <family val="2"/>
      </rPr>
      <t>Desarrollar estrategias que permitan brindar un servicio de excelencia en la atención de las publicaciones de los Diarios Oficiales, en las oficinas destinadas a este fin.</t>
    </r>
  </si>
  <si>
    <t>Planes telefónicos moviles.</t>
  </si>
  <si>
    <t>RESPONSABLE:  LIC. SANDRA GAMBOA.</t>
  </si>
  <si>
    <t>Disponibilidad de suficientes suministros en la Dirección General,  para la atención y cumplimiento de funciones.</t>
  </si>
  <si>
    <t>Crear las condiciones necesarias de soporte o apoyo, en materia de servicios generales, financieros, de proveeduría y de recursos humanos, para que las unidades de las áreas sustantivas, realicen sus labores de forma eficiente y eficaz.</t>
  </si>
  <si>
    <t>Imprenta Nacional  PAO 2019 Dirección General</t>
  </si>
  <si>
    <t>Imprenta Nacional  PAO 2019 Dirección de Producción</t>
  </si>
  <si>
    <t xml:space="preserve">
* Ejecutar todas las compras que se requiere para la operación continua de las actividades de arte y diseño. 
</t>
  </si>
  <si>
    <t xml:space="preserve"> Asegurar los mantenimientos preventivos y correctivos que requieren los equipos de producción.</t>
  </si>
  <si>
    <t>Mantenimientos preventivos y correctivos realizados / Mantenimientos programados</t>
  </si>
  <si>
    <t>Asegurar el uso y  actualización de los contratos de mantenimiento.</t>
  </si>
  <si>
    <t>Contratos en uso /contratos programados</t>
  </si>
  <si>
    <t>Asegurar el uso y  actualización de los contratos de mantenimiento.
* Ejecutar todas las compras que se requiere para la operación continua de las actividades de Fotomecánica.
Asegurar el uso y  actualización de los contratos de mantenimiento.</t>
  </si>
  <si>
    <t>Contratos en uso /contratos programados.</t>
  </si>
  <si>
    <t>Ejecutar todas las compras que se requiere para la operación continua de las actividades de Fotomecánica.</t>
  </si>
  <si>
    <t xml:space="preserve">% de nivel de producto no conforme inferior al 2% </t>
  </si>
  <si>
    <t xml:space="preserve">Capacitación en: 
* aspectos legales de contratación administrativa y otros documentos. 
* manejo de programas como Microsoft Office, InDesign, Photoshop, Adobe Acrobat Pro, entre otros temas. 
* Capacitación en ortografía y Gramática 20px
</t>
  </si>
  <si>
    <t>Cantidad de pagos efectivos realizados por contrato de servicio.</t>
  </si>
  <si>
    <t>Cantidad de gestiones realizadas para mantener en buenas condiciones el sistema de marcas,en relación con lo programado.</t>
  </si>
  <si>
    <t>Antes del primer trimestre del año 2019
100%</t>
  </si>
  <si>
    <t xml:space="preserve">
% de cumplimiento de tiempos de entrega </t>
  </si>
  <si>
    <t>METAS</t>
  </si>
  <si>
    <t>CUMPLIDAS</t>
  </si>
  <si>
    <t>PARCIALMENTE CUMPLIDAS</t>
  </si>
  <si>
    <t>INCUMPLIDAS</t>
  </si>
  <si>
    <t xml:space="preserve">En este momento se encuentra elaborado el instrumento, falta la aplicación del mismo. Ademas se debe elaborar otro de las encuestas que se aplicaran dentro de la pagina web. </t>
  </si>
  <si>
    <t xml:space="preserve">Esta oficina procedió a gestionar la compra de dos aparatos telefonicos, con la solicitud de Contratacion en SICOP No. 0062019000500001. Estos equipos son necearios para brindar atención a los usuarios internos y externos de la Contraloria de Servicios . </t>
  </si>
  <si>
    <t xml:space="preserve">Se realizaron 4 acciones informativas para los usuarios, sobre los servicios que brinda la Institucion y los servicios que brinda la Contraloria de Servicios, los cuales son pautados en la portadas de la Gaceta. </t>
  </si>
  <si>
    <t xml:space="preserve">En este momento las areas de servicios se encuentran elaborando y actualizando los manuales de procedimientos, motivo por el cual las revisiones y evaluaciones se iniciaran  durante el segundo semestre. </t>
  </si>
  <si>
    <t>Ejecutado</t>
  </si>
  <si>
    <t xml:space="preserve">Trámite realizado a través de Servicios Generales </t>
  </si>
  <si>
    <t>No fue aprobado en presupuesto 2019</t>
  </si>
  <si>
    <t xml:space="preserve">No procede en este presupuesto </t>
  </si>
  <si>
    <t xml:space="preserve">Ejecutado-Compra ejecutada </t>
  </si>
  <si>
    <t xml:space="preserve">Presupuesto trasladado al departamento de Servicios Generales para el pago respectivo de los planes telefónicos. </t>
  </si>
  <si>
    <t>Ejecutado (Trámite en proveedutía)</t>
  </si>
  <si>
    <t xml:space="preserve">Por parte de Diarios Oficiales ya se realizó el trámite correspondiente. </t>
  </si>
  <si>
    <t xml:space="preserve">Ejecutado-Compra reealizada </t>
  </si>
  <si>
    <t>Producto en bodega</t>
  </si>
  <si>
    <t xml:space="preserve">según conversación sostenida con la dirección Comercial y General se pretende contratar un sistema más especializado para este fin. </t>
  </si>
  <si>
    <t xml:space="preserve">Asignación de código SICOP vrs Sistema integrado Avance </t>
  </si>
  <si>
    <t xml:space="preserve">Listo-Compra ejecutada </t>
  </si>
  <si>
    <t xml:space="preserve">Está compra se realiza en conjunto con la unidad de Tesorería. </t>
  </si>
  <si>
    <t xml:space="preserve">Se realiza la compra para el mes patrio y época navideña </t>
  </si>
  <si>
    <t>Se participó en la Feria Internacional del Libro, así como en presentaciones de la Editorial Digital durante la semana del libro, en varios centros educativos.</t>
  </si>
  <si>
    <t>Pago se realiza en el mes de julio.</t>
  </si>
  <si>
    <t xml:space="preserve">Se cuenta con presupuesto limitado para pago de garantías cuando se requiere para la captación de contrataciones. </t>
  </si>
  <si>
    <t xml:space="preserve">Póliza actualizada </t>
  </si>
  <si>
    <t>Este rubro se solicita como prevencion y se usa en caso de ser necesario. A la fecha no ha sido necesario utilizarlo.</t>
  </si>
  <si>
    <t>6 procedimientos revisados, pendiente de aprobación. 1 procedimiento en revision inicial.</t>
  </si>
  <si>
    <t>Se trabaja en mejorar los procesos para llegar a un tiempo maximo de 6 dias para el II semestre del 2019.</t>
  </si>
  <si>
    <t>Congelada la continuidad en espera de la adecuacion de la plaza. La direcccion de produccion asume parte de las función.</t>
  </si>
  <si>
    <t>Dato de documentos con errores atribuibles a la produccion de los diarios es estimado según las quejas y consultas de usuarios.</t>
  </si>
  <si>
    <t>Se emite semanalmente el programa de produccion. Se da seguimiento en las reuniones de coordinación.</t>
  </si>
  <si>
    <t>Los sobres con errores detectados por nuestros clientes o bien en el proceso final de empaque.</t>
  </si>
  <si>
    <t>Informe mensual de control de produccion para sobres con menos de 17 dias.</t>
  </si>
  <si>
    <t>Esta meta se tramita mediante la Unidad de Recursos Humanos, que es la encargada de velar por las capacitaciones institucionales</t>
  </si>
  <si>
    <t>cuarto trimestre 2019</t>
  </si>
  <si>
    <t>Oficio N° 15-OSO-2019</t>
  </si>
  <si>
    <t>Compra por demanda</t>
  </si>
  <si>
    <t>programado 4 trimestre 2019</t>
  </si>
  <si>
    <t>RACSA pidió prórroga para la entrega de los servicios, iniciando su facturación hasta el mes de abril</t>
  </si>
  <si>
    <t>Una parte del monitoreo se logró mediante el contrato con RACSA, cubriendo el 50% de los componentes del Data-Center</t>
  </si>
  <si>
    <t>Contratación cubierta por el proyecto de Mejoras del Portal Web. El presupuesto se orientará a otros fines</t>
  </si>
  <si>
    <t>Contratación cubierta por el contrato de renta de equipos. El presupuesto se orientará a otros fines</t>
  </si>
  <si>
    <t>Contrato realizado</t>
  </si>
  <si>
    <t>Se lleva a cabo la limpieza constante del tanque</t>
  </si>
  <si>
    <t>TOTAL DE METAS</t>
  </si>
  <si>
    <t>Se desecho la necesidad</t>
  </si>
  <si>
    <t>Se traslado prspuesto a guillotinas</t>
  </si>
  <si>
    <t>AVANCE</t>
  </si>
  <si>
    <t>Se encuentra en proceso</t>
  </si>
  <si>
    <t>NO se asigno presupuesto</t>
  </si>
  <si>
    <t>En proceso II semestre 2019</t>
  </si>
  <si>
    <t>contemplado en el contrato de mantenimiento del edificio</t>
  </si>
  <si>
    <t>DIRECCION DE COMERCIALIZACION</t>
  </si>
  <si>
    <t>DIRECCION ADMINISTRATIVA
FINANCIERA</t>
  </si>
  <si>
    <t>DIRECCION DE PRODUCCION</t>
  </si>
  <si>
    <t>DIRECCION GENERAL</t>
  </si>
  <si>
    <t>TOTAL DE METAS FIJADAS</t>
  </si>
  <si>
    <t>METAS CUMPLIDAS</t>
  </si>
  <si>
    <t>METAS PARCIALES</t>
  </si>
  <si>
    <t>METAS INCUMPLIDAS</t>
  </si>
  <si>
    <t>ABSOLUTO</t>
  </si>
  <si>
    <t>RELATIVO</t>
  </si>
  <si>
    <t>TOTAL METAS CUMPLIDAS</t>
  </si>
  <si>
    <t>TOTAL METAS PARCIALMENTE 
CUMPLIDAS</t>
  </si>
  <si>
    <t>TOTAL METAS INCUMPLIDAS</t>
  </si>
  <si>
    <r>
      <rPr>
        <b/>
        <sz val="11"/>
        <color theme="1"/>
        <rFont val="Arial"/>
        <family val="2"/>
      </rPr>
      <t>1-</t>
    </r>
    <r>
      <rPr>
        <sz val="11"/>
        <color theme="1"/>
        <rFont val="Arial"/>
        <family val="2"/>
      </rPr>
      <t xml:space="preserve"> Modernizar la Imprenta Nacional, en un plazo de cinco años; de tal manera que permita la mejora de los niveles de calidad con prácticas amigables con el ambiente.</t>
    </r>
  </si>
  <si>
    <r>
      <rPr>
        <b/>
        <sz val="11"/>
        <color theme="1"/>
        <rFont val="Arial"/>
        <family val="2"/>
      </rPr>
      <t xml:space="preserve">2- </t>
    </r>
    <r>
      <rPr>
        <sz val="11"/>
        <color theme="1"/>
        <rFont val="Arial"/>
        <family val="2"/>
      </rPr>
      <t>Mejorar la gestión de la Imprenta Nacional, en un plazo de cinco años; a tal nivel que permita la integración de los procesos en la prestación de los servicios y la sostenibilidad en el tiempo.</t>
    </r>
  </si>
  <si>
    <t>Realizar la gestión para la adquisición de 2 telefonos moviles con los respectivos planes telefonicos del ICE</t>
  </si>
  <si>
    <t>Mejorar las condiciones de espacio, higiéne, servicio al cliente y presentación del área de atención al público de Diarios Oficiales.</t>
  </si>
  <si>
    <t>Ejecutar todas las compras necesarias para la eficaz operación de la unidad en su servicio al público.</t>
  </si>
  <si>
    <t>Servicios contratados/Servicios programados.</t>
  </si>
  <si>
    <t>Publicidad institucional en medios masivos, redes sociales y materiales de apoyo (artículos promocionales y rotulación)</t>
  </si>
  <si>
    <t>Contar con los recursos para el pago de garantías de cumplimiento.</t>
  </si>
  <si>
    <t>Gestionar el presupuesto para el pago de garantías de cumplimiento o participación, las cuales son condiciones obligatorias en contrataciones del servicio de artes gráficas.</t>
  </si>
  <si>
    <t xml:space="preserve">Presupuesto para pago de garantías de cumplimiento.
</t>
  </si>
  <si>
    <t>Materiales y productos plásticos, (rollos de plástico para paletizar y empacar los productos de artes gráficas)</t>
  </si>
  <si>
    <t xml:space="preserve">Mantener activos los planes de teléfonos móviles contratados al ICE para dar un buen servicio al cliente externo. </t>
  </si>
  <si>
    <t>Gestionar el pago de una póliza de seguro para mercadería de artes gráficas en trámsito.</t>
  </si>
  <si>
    <r>
      <t xml:space="preserve">Objetivo de la Unidad:  </t>
    </r>
    <r>
      <rPr>
        <sz val="12"/>
        <color theme="1"/>
        <rFont val="Arial"/>
        <family val="2"/>
      </rPr>
      <t>Desarrollar estratégias de divulgación y ventas que brinden a nuestros clientes información a cerca de la diversidad de productos de artes gráficas que ofrece la institución, posicionando la imagen institucional.</t>
    </r>
  </si>
  <si>
    <t>Mejorar para el cliente las condiciones de accesibilidad a funcionarios claves del proceso de Diarios Oficiales.</t>
  </si>
  <si>
    <t>Imprenta Nacional  PAO  2019 Dirección de Comercialización y Divulgación</t>
  </si>
  <si>
    <t>Contar con tecnología que proporcione seguridad al cliente, funcionarios y a los activos institucionales.</t>
  </si>
  <si>
    <t>Contratar una empresa que instale cámaras de vigilancia en el área de atención a clientes de Diarios Oficiales.</t>
  </si>
  <si>
    <t>Unidad administrativa de Diarios Oficiales</t>
  </si>
  <si>
    <t>Unidad administrativa de Promoción y Divulgación</t>
  </si>
  <si>
    <t>Se liberó el dinero, información dada a la directora del área.</t>
  </si>
  <si>
    <t>Compra de dispensador de agua para ofrecer agua a los clientes.</t>
  </si>
  <si>
    <t>Se realizó un traslado presupuestario</t>
  </si>
  <si>
    <t>Unidad administrativa de Servicios Generales</t>
  </si>
  <si>
    <t>Proveer los servicios internos de Medicina de empresa, Limpieza, Jardineria, Mensajeria,Seguridad, Fumigacion, Guarda documentos, Cerrajeria;   se adicionan los servicios de Ingenieria a efecto de atender requerimientos relacionados con el mantenimiento  y obras del edificio de la Imprenta Nal.</t>
  </si>
  <si>
    <t>Todos se reciben según demanda, por ello el cumplimiento es a un 100%</t>
  </si>
  <si>
    <t>Servicio de Taxi ocasionalmente.</t>
  </si>
  <si>
    <t>Seguro de Equipo Electronico</t>
  </si>
  <si>
    <t>Esta meta se cumple al 100% porque cada vez que se necesita un taxi, se le reintegra el dinero al funcionario.</t>
  </si>
  <si>
    <r>
      <t xml:space="preserve">Gestionar y administrar todos los </t>
    </r>
    <r>
      <rPr>
        <b/>
        <sz val="11"/>
        <rFont val="Arial"/>
        <family val="2"/>
      </rPr>
      <t>servicios contratados</t>
    </r>
    <r>
      <rPr>
        <sz val="11"/>
        <rFont val="Arial"/>
        <family val="2"/>
      </rPr>
      <t xml:space="preserve"> a efecto de contar de manera oportuna con cada uno de ellos.</t>
    </r>
  </si>
  <si>
    <t>Mantenimiento del edificio en construcciones, adiciones y mejoras menores.</t>
  </si>
  <si>
    <t>Mantenimiento de orinales mingitorios, cero agua.</t>
  </si>
  <si>
    <t>Insumos para centros de fotocopiado (onner para la impresora XEROX PHASER 3635 MFP)</t>
  </si>
  <si>
    <t>Gestionar la compra de equipos (camaras)</t>
  </si>
  <si>
    <t>Dispensadores de Jabon Liquido y Papel sanitario.</t>
  </si>
  <si>
    <t>Unidad administrativa de Mantenimiento</t>
  </si>
  <si>
    <t>Mantener actualizados a los colaboradores del departamento en temas atinentes a sus funciones</t>
  </si>
  <si>
    <t>Para el anillo de generación de vacío, no se asignó presupuesto.</t>
  </si>
  <si>
    <t>En proceso, II semestre 2019</t>
  </si>
  <si>
    <t>Unidad administrativa de Servicios médicos</t>
  </si>
  <si>
    <t>En medicina de empresa, se dan 12 citas por día y 7 citas en fisioterapia, en promedio.</t>
  </si>
  <si>
    <t>Unidad de Archivo Central</t>
  </si>
  <si>
    <t>Unidad de Recursos Humanos</t>
  </si>
  <si>
    <t>póliza de riesgos de trabajo.</t>
  </si>
  <si>
    <t>Cumplir con la publicación de los concursos para los diferentes puestos necesarios en la institución.</t>
  </si>
  <si>
    <t>publicación de concursos.</t>
  </si>
  <si>
    <t>los procesos por directriz presidencial están congelados no se ha ejecutado este presupuesto</t>
  </si>
  <si>
    <t>Unidad Administrativa de Contabilidad</t>
  </si>
  <si>
    <t>Unidad deTerapia Física</t>
  </si>
  <si>
    <t>Se atiende a un promedio de siete citas por día</t>
  </si>
  <si>
    <t>Unidad administrativa de Transportes</t>
  </si>
  <si>
    <t>Unidad administrativa deTesorería</t>
  </si>
  <si>
    <t>ya se realizó la compra, la misma está en bodega</t>
  </si>
  <si>
    <t>En el mes de marzo se llevó a cabo una capacitacion para todos los funcionarios de la institucion</t>
  </si>
  <si>
    <t>Se pagó mediante transferencia a Fonafifo, el dioxido de Carbono que emitimos  como institución.</t>
  </si>
  <si>
    <t>Procesar el 100% de los residuos orgánicos generados en la institución.</t>
  </si>
  <si>
    <t>Se están realizando estudios para determinar la viabilidad de comprar una compostera.</t>
  </si>
  <si>
    <t>Necesidad satisfecha</t>
  </si>
  <si>
    <t>Unidad administrativa de Planificación Institucional</t>
  </si>
  <si>
    <t>Se realizó en Julio 2019</t>
  </si>
  <si>
    <t>Estos suministros son para atención de reuniones que se llevan a cabo en la sala de la dirección</t>
  </si>
  <si>
    <t>todos los suministros fueron adquiridos para brindar un buen servicio en la atención de la Dirección General.</t>
  </si>
  <si>
    <t>Unidad Administrativa de Informática</t>
  </si>
  <si>
    <t>Se establecieron negociaciones para los nuevos contratos logrando un descuento de parte del proveedor RACSA de un 16%</t>
  </si>
  <si>
    <t>Existe un sobrante en el presupuesto que se utilizará en un segundo contrato</t>
  </si>
  <si>
    <t>Contar con un Plan Operativo Institucional</t>
  </si>
  <si>
    <t>Contar con un Plan Anual Operativo</t>
  </si>
  <si>
    <t>Dar seguimiento al Plan Estratégico Institucional</t>
  </si>
  <si>
    <t>Contar con un Plan de Gestión Ambiental Institucional en operación.</t>
  </si>
  <si>
    <t>Dar seguimiento a los planes institucionales,  operativos y de gestión.</t>
  </si>
  <si>
    <t>Evaluar los planes institucionales,  operativos y de gestión.</t>
  </si>
  <si>
    <t>Hay actividades programadas por año en el PGAI, las cuales se han venido cumpliendo a cabalidad, cada una de ellas tiene su presupuesto</t>
  </si>
  <si>
    <t>Planes institucionales operativos y de gestión, alineados con la planificación estratégica</t>
  </si>
  <si>
    <t>El Plan Anual Operativo, el Plan Operativo Institucional y el Plan de Gestión Ambiental Institucional, deben estar diseñados y actualizados con los objetivos estratégicos Institucionales.</t>
  </si>
  <si>
    <t>Preparar la planificación operativa y coordinar con Financiero para que se incluyan los recursos.</t>
  </si>
  <si>
    <t>Planificación Institucional, tomando en cuenta la Planificación estratégica, trabaja de forma colegiada con la comisión de presupuesto la parte cualitativa del POI.</t>
  </si>
  <si>
    <t>Plan Operativo Institucional POI presentado para aprobación ante la Junta Administrativa durante el mes de setiembre.</t>
  </si>
  <si>
    <t>El Plan Anual Operativo, es complementario del POI, los dos son instrumentos de Planificación operativa o anual.</t>
  </si>
  <si>
    <t>Elaborar el Plan Anual Operativo de la Imprenta Nacional, tomando en cuenta la información que se solicitó para el POI.</t>
  </si>
  <si>
    <t>Plan Anual Operativo elaborado y enviado a los ejecutores.</t>
  </si>
  <si>
    <t>Ejecutar las actividades que están programadas en el PGAI, para el año.</t>
  </si>
  <si>
    <t>Actividades ambientales ejecutadas / actividades ambientales programadas</t>
  </si>
  <si>
    <t xml:space="preserve"> Elaborar los planes institucionales y de gestión de la Imprenta, tomando como referencia el Plan Estratégico Institucional.</t>
  </si>
  <si>
    <t>Se hacen dos informes de evaluación por año al PAO y al POI  y ambos son remitidos a Gobernación y Policía y solo el POI, va a la CGR, además, hay que incluir los datos en el Sistema de Información sobre Planes y Presupuesto de la CGR.
Ya se cumplió con los informes del primer semestre 2019.</t>
  </si>
  <si>
    <t>Realizar la evaluación del PAO y  el POI</t>
  </si>
  <si>
    <t>Evaluaciones realizadas /evaluaciones programadas.</t>
  </si>
  <si>
    <t>Las evaluaciones del segundo semestre, se realizan en el primer mes del año siguiente</t>
  </si>
  <si>
    <t xml:space="preserve">Revisar con la Comisión de Gestión Ambiental Institucional, las actividades del PGAI, programadas para el año y tomar decisiones. </t>
  </si>
  <si>
    <t>reuniones realizadas / reuniones programadas</t>
  </si>
  <si>
    <t>Dar seguimiento al PGAI y tomar decisiones.</t>
  </si>
  <si>
    <t>Por lo general, la Comisión de Gestión Ambiental se reune cada tres meses, excepto si hay alguna emergencia.</t>
  </si>
  <si>
    <t>Elaborar la planificación operativa o anual,  en línea con la planificación estratégica de la Imprenta Nacional.</t>
  </si>
  <si>
    <t xml:space="preserve">Cumplir con lo solicitado por la Ley General de Control Interno N° 8292 </t>
  </si>
  <si>
    <t>Elaborar las autoevaluaciones de control interno y dar seguimiento.</t>
  </si>
  <si>
    <t>Realizar la autoevaluación de control interno y elaborar el informe para remitirlo a Gobernación y Policía.</t>
  </si>
  <si>
    <t>Informe de autoevaluación enviado a Gobernación.</t>
  </si>
  <si>
    <t>El informe de autoevaluación se lleva a cabo durante el mes de febrero de cada año.</t>
  </si>
  <si>
    <t>realizar el informe del Sistema de Específico de Valoración de Riesgos Institucionales SEVRI.</t>
  </si>
  <si>
    <t>Informe de riesgos enviado a Gobernación</t>
  </si>
  <si>
    <t>El informe de riesgos se realiza durante el mes de abril y se envía a Gobernación y Policía.</t>
  </si>
  <si>
    <t>Para ambos casos, se solicitan planes de acción.</t>
  </si>
  <si>
    <t>Elaborar el informe de seguimiento de control interno</t>
  </si>
  <si>
    <t>Informe de seguimiento de control interno enviado a Gobernación</t>
  </si>
  <si>
    <t>Este informe se envía en el segundo semestre</t>
  </si>
  <si>
    <t>Elaborar informe de seguimiento del SEVRI</t>
  </si>
  <si>
    <t>Informe de seguimiento del SEVRI  enviado a Gobernación</t>
  </si>
  <si>
    <t>Brindar la atención que requieren los usuarios, sobre los trámites planteados ante la Contraloría de Servicios</t>
  </si>
  <si>
    <t xml:space="preserve">Las solicitudes planteadas por los usuarios son atendidas en el orden de recibidas, dentro de los plazos de ley establecidos. Solo aquellos casos que por su complejidad o investigacion requieran de mayor tiempo, el plazo se extiende. </t>
  </si>
  <si>
    <t xml:space="preserve">Atender las solicitudes (quejas) de los usuarios planteadas ante la Contraloría de Servicios </t>
  </si>
  <si>
    <t xml:space="preserve">Estas compras, se dejaron sin efecto ya que la Institucion, gestionó el servicio de arrendamiento de equipos de Impresion, que incluye los insumos para las impresoras. El monto destinado a esta sub partida se trasladará  a la Sub partida 2.99.04, a la cual se dejó sin presupuesto por un error al elaborar el presupuesto, y soporta licitacion de uniforme vigente. </t>
  </si>
  <si>
    <t>Unidad Administrativa de Salud Ocupacional</t>
  </si>
  <si>
    <t>Unidad administrativa de Arte y Diseño</t>
  </si>
  <si>
    <t>Unidad administrativa de Litografía</t>
  </si>
  <si>
    <t>Unidad administrativa de Fotomecánica</t>
  </si>
  <si>
    <t>Unidad administrativa de Guillotinas</t>
  </si>
  <si>
    <t>Unidad administrativa de Encuadernación</t>
  </si>
  <si>
    <t>Unidad administrativa de Formación de Folletos</t>
  </si>
  <si>
    <t>Unidad administrativa de Dobladoras</t>
  </si>
  <si>
    <t>Unidad administrativa de Tipografías</t>
  </si>
  <si>
    <t>Unidad administrativa de Dirección de Producción</t>
  </si>
  <si>
    <t>Unidad administrativa de Formacion de Diarios</t>
  </si>
  <si>
    <t>1--porcentajes de:  0 a 49,99%,  se mantienen como metas incumplidas</t>
  </si>
  <si>
    <t>3--porcentajes de: 80 a 100%. Se mantienen como metas cumplidas</t>
  </si>
  <si>
    <t>2--porcentajes de; 50 a 79,99%, se mantienen como metas parcialmente cumplidas.</t>
  </si>
  <si>
    <t>NOTA: Para evaluar la cantidad de metas y su estado, se utilizan los parámetros fijados por la Contraloria General de la República, de la siguiente manera:</t>
  </si>
  <si>
    <t>Proveer los servicios publicos generales , tales como Agua, Electricidad, Correos, Telecomunicaciones y Municipales entre otros.</t>
  </si>
  <si>
    <t>las facturas se cancelan conforme llegan</t>
  </si>
  <si>
    <t>Gestionar ante los departamentos de Financiero y Proveeduria Institucional, la reserva presupuestaria correspondiente a efecto de disponer de recursos para la cancelacion de esos servicios.</t>
  </si>
  <si>
    <t>Todo ha sido tramitado en tiempo.</t>
  </si>
  <si>
    <t>La empresa está trabajando según demanda.</t>
  </si>
  <si>
    <t>Filtros para fuentes de agua .</t>
  </si>
  <si>
    <t>Esta para el II semestre 2019</t>
  </si>
  <si>
    <t>Contribuir con la higiene del personal y visitantes, abasteciendo de jabon liquido para uso en los  servicios sanitarios.</t>
  </si>
  <si>
    <r>
      <rPr>
        <b/>
        <sz val="14"/>
        <color theme="1"/>
        <rFont val="Arial"/>
        <family val="2"/>
      </rPr>
      <t>Objetivo de la Unidad:</t>
    </r>
    <r>
      <rPr>
        <sz val="11"/>
        <color theme="1"/>
        <rFont val="Arial"/>
        <family val="2"/>
      </rPr>
      <t xml:space="preserve"> </t>
    </r>
    <r>
      <rPr>
        <sz val="14"/>
        <color theme="1"/>
        <rFont val="Arial"/>
        <family val="2"/>
      </rPr>
      <t>Mantener el edificio y sus sistemas en condiciones optimas para que la institución cumpla la misión que le ha sido encomendada.</t>
    </r>
  </si>
  <si>
    <r>
      <t xml:space="preserve">Objetivo de la Unidad: </t>
    </r>
    <r>
      <rPr>
        <sz val="14"/>
        <color theme="1"/>
        <rFont val="Arial"/>
        <family val="2"/>
      </rPr>
      <t>Mantener en óptimas condiciones de funcionamiento las instalaciones, sistemas, equipos, maquinaria y mobiliario que permitan se ejecuten las actividades y funciones diarias de la Imprenta Nacional.</t>
    </r>
  </si>
  <si>
    <t>Sistemas efienctes de aire acondicionado tipo VRV para la Dirección General, Publicaciones, y Arte&amp;Diseño e Impresora Digital.</t>
  </si>
  <si>
    <r>
      <t xml:space="preserve">Objetivo de la Unidad: </t>
    </r>
    <r>
      <rPr>
        <sz val="14"/>
        <color theme="1"/>
        <rFont val="Arial"/>
        <family val="2"/>
      </rPr>
      <t>Brindar atención medica a los funcionarios de la Imprenta Nacional que lo requieran.</t>
    </r>
  </si>
  <si>
    <r>
      <t xml:space="preserve">Objetivo de la Unidad: </t>
    </r>
    <r>
      <rPr>
        <sz val="14"/>
        <color theme="1"/>
        <rFont val="Arial"/>
        <family val="2"/>
      </rPr>
      <t>Custodiar y mantener en optimas condiciones la documentación que archiva la Imprenta Nacional.</t>
    </r>
  </si>
  <si>
    <r>
      <t xml:space="preserve">Objetivo de la Unidad: </t>
    </r>
    <r>
      <rPr>
        <sz val="14"/>
        <color theme="1"/>
        <rFont val="Arial"/>
        <family val="2"/>
      </rPr>
      <t>Dar seguimiento al proceso de revisión y modificación del Manual Institucional de Puestos.</t>
    </r>
  </si>
  <si>
    <r>
      <t xml:space="preserve">Objetivo de la Unidad: </t>
    </r>
    <r>
      <rPr>
        <sz val="14"/>
        <color theme="1"/>
        <rFont val="Arial"/>
        <family val="2"/>
      </rPr>
      <t xml:space="preserve">Lograr una mayor eficiencia operativa y estratégica del área contable y presupuesto, con el fin de brindar una información financiera oportuna, eficiente y eficáz. </t>
    </r>
  </si>
  <si>
    <t>utilizado ¢12.952.236,87</t>
  </si>
  <si>
    <t>Utilizado   ¢1.055.050.00</t>
  </si>
  <si>
    <r>
      <t xml:space="preserve">Objetivo de la Unidad: </t>
    </r>
    <r>
      <rPr>
        <sz val="14"/>
        <color theme="1"/>
        <rFont val="Arial"/>
        <family val="2"/>
      </rPr>
      <t>Atender con excelencia a todos los funcionarios en forma preventiva y  curativa, aumentando su capacidad física y mental, por medio de la terapia física.</t>
    </r>
  </si>
  <si>
    <r>
      <t xml:space="preserve">Objetivo de la Unidad: </t>
    </r>
    <r>
      <rPr>
        <sz val="14"/>
        <color theme="1"/>
        <rFont val="Arial"/>
        <family val="2"/>
      </rPr>
      <t>Realizar de forma eficiente el transporte de funcionarios de Imprenta Nacional que lo requieran.</t>
    </r>
  </si>
  <si>
    <r>
      <t xml:space="preserve">Objetivo de la Unidad: </t>
    </r>
    <r>
      <rPr>
        <sz val="14"/>
        <color theme="1"/>
        <rFont val="Arial"/>
        <family val="2"/>
      </rPr>
      <t>Optimizar el registro y control de pagos.</t>
    </r>
  </si>
  <si>
    <t>Aportar a la sensibilización ambiental de los funcionarios de la institución.</t>
  </si>
  <si>
    <t>Dar disposición final a los residuos peligrosos y especiales de la institución.</t>
  </si>
  <si>
    <t>Disponer correctamente los residuos peligrosos que genera la institución.</t>
  </si>
  <si>
    <t>Los residuos peligrosos y especiales, tienen su debido tratamiento mediante un gestor ambiental autorizado.</t>
  </si>
  <si>
    <t>Elaborar  los planes institucionales,  operativos y de gestión, y alinearlos con el presupuesto institucional y la planificación estratégica.</t>
  </si>
  <si>
    <r>
      <t xml:space="preserve">Objetivo de la Unidad: </t>
    </r>
    <r>
      <rPr>
        <sz val="14"/>
        <color theme="1"/>
        <rFont val="Arial"/>
        <family val="2"/>
      </rPr>
      <t xml:space="preserve">Dar seguimiento al Plan Estratégico Institucional como instrumento de mediano y largo plazo y mantener alineados los instrumentos de planificación operativa acorde a la orientación del Sistema Nacional de Planificación SNP. </t>
    </r>
  </si>
  <si>
    <r>
      <t xml:space="preserve">Objetivo de la Unidad:  </t>
    </r>
    <r>
      <rPr>
        <sz val="14"/>
        <color theme="1"/>
        <rFont val="Arial"/>
        <family val="2"/>
      </rPr>
      <t>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t>
    </r>
  </si>
  <si>
    <r>
      <t xml:space="preserve">Objetivo de la Unidad: </t>
    </r>
    <r>
      <rPr>
        <sz val="14"/>
        <color theme="1"/>
        <rFont val="Arial"/>
        <family val="2"/>
      </rPr>
      <t>Ampliar el acceso digital del usuario a los servicios que brinda la Imprenta Nacional, mediante el mejoramiento y desarrollo de facilidades tecnológicas.</t>
    </r>
  </si>
  <si>
    <t xml:space="preserve">Contrato de procesamiento e impresión como servicio que incluye  alquiler (renting) de Equipo de Computación e Impresión </t>
  </si>
  <si>
    <t>Unidad administrativa de la Contraloría  de Servicios</t>
  </si>
  <si>
    <r>
      <t xml:space="preserve">Objetivo de la Unidad: </t>
    </r>
    <r>
      <rPr>
        <sz val="14"/>
        <color theme="1"/>
        <rFont val="Arial"/>
        <family val="2"/>
      </rPr>
      <t>Lograr una comunicación veraz y oportuna de los procedimientos de trámites de servicios ofrecidos por la Imprenta Nacional.</t>
    </r>
  </si>
  <si>
    <r>
      <t>Objetivo de la Unidad:</t>
    </r>
    <r>
      <rPr>
        <sz val="14"/>
        <color theme="1"/>
        <rFont val="Arial"/>
        <family val="2"/>
      </rPr>
      <t xml:space="preserve"> Promover y proteger la salud de los trabajadores, así como controlar los accidentes y las enfermedades ocupacionales mediante la reducción de las condiciones de riesgo de la institución.</t>
    </r>
  </si>
  <si>
    <t>RESPONSABLE:  LIC. Ricardo Salas Alvarez</t>
  </si>
  <si>
    <t>OBSERVACIONES</t>
  </si>
  <si>
    <t>Resultado de las metas al 31 de DICIEMBRE 2019</t>
  </si>
  <si>
    <t>EVALUACION ANUAL 2019</t>
  </si>
  <si>
    <t>Visita a Mexico DF</t>
  </si>
  <si>
    <t>Esta actividad se llevo cabo en el mes de julio 2019</t>
  </si>
  <si>
    <t xml:space="preserve">En el segundo semestre del 2019 no se ha realizado ninguna gestion en este proceso, ya que por motivos legales, la funcionaria se encuentra con incapacidad para presentarse a laborar. </t>
  </si>
  <si>
    <t>Ejecutado en segundo semestre 2019</t>
  </si>
  <si>
    <t>Se llevo a cabo ORACLE y OFFICE 365</t>
  </si>
  <si>
    <t>Pendiente de ejecutar en el primer semestre del 2020.
Se atraso por haberse declarado infructuosa</t>
  </si>
  <si>
    <t>Se ejecuto el 50% por declararse infructuosa en el 2019</t>
  </si>
  <si>
    <t>Adjudicado</t>
  </si>
  <si>
    <t xml:space="preserve">Ejecutado </t>
  </si>
  <si>
    <t>Factura Electronica
I.V.A
Cotizaciones- Exoneraciones
Integraciones
Desarrollo App</t>
  </si>
  <si>
    <t>Actualizacion de licencias en ORACLE y OFFICE 365</t>
  </si>
  <si>
    <t>OTRAS OBSERVACIONES</t>
  </si>
  <si>
    <t>Resultado de las metas al 31 de diciembre 2019</t>
  </si>
  <si>
    <t>Otras Observaciones</t>
  </si>
  <si>
    <t>Ejecutado por los 12 meses</t>
  </si>
  <si>
    <t>CUMPLIMIENTO DE METAS POR DIRECCION al 31 de Diciembre 2019</t>
  </si>
  <si>
    <t>EJECUTADO AL 31 DE DICIEMBRE 2019</t>
  </si>
  <si>
    <t>Resultado de las metas al 31 de diciembre  2019</t>
  </si>
  <si>
    <r>
      <t xml:space="preserve">Objetivo de la Unidad: </t>
    </r>
    <r>
      <rPr>
        <sz val="12"/>
        <color theme="1"/>
        <rFont val="Arial"/>
        <family val="2"/>
      </rPr>
      <t>Cumplir con los tiempos establecidos para la entrega oportuna de los trabajos</t>
    </r>
    <r>
      <rPr>
        <b/>
        <sz val="12"/>
        <color theme="1"/>
        <rFont val="Arial"/>
        <family val="2"/>
      </rPr>
      <t>.</t>
    </r>
  </si>
  <si>
    <r>
      <rPr>
        <b/>
        <sz val="12"/>
        <color theme="1"/>
        <rFont val="Arial"/>
        <family val="2"/>
      </rPr>
      <t>Objetivo de la Unidad:</t>
    </r>
    <r>
      <rPr>
        <sz val="12"/>
        <color theme="1"/>
        <rFont val="Arial"/>
        <family val="2"/>
      </rPr>
      <t xml:space="preserve"> Cumplir con los tiempos establecidos para la entrega oportuna de los trabajos.</t>
    </r>
  </si>
  <si>
    <r>
      <t xml:space="preserve">Objetivo: </t>
    </r>
    <r>
      <rPr>
        <sz val="12"/>
        <color theme="1"/>
        <rFont val="Arial"/>
        <family val="2"/>
      </rPr>
      <t>Crear las condiciones administrativas, físicas, materiales y de equipo del programa Taller, para que  cumpla con la misión que le ha sido encomendada dentro de la Imprenta Nacional.</t>
    </r>
  </si>
  <si>
    <t>Las compras se ejecutan mediante caja chica al momento de requerirse</t>
  </si>
  <si>
    <t>No se adquirio por que existe un contrato con un taller que realiza esta tarea</t>
  </si>
  <si>
    <t xml:space="preserve">No se llevo a cabo por distintas circunstancias.  Ver oficio DF-140-2019 </t>
  </si>
  <si>
    <t>Solo Papel Higienico</t>
  </si>
  <si>
    <t>Ingresaron en diciembre 2019, falta la instalacion</t>
  </si>
  <si>
    <t xml:space="preserve">3--porcentajes de: 80 a 100%. Se mantienen como metas </t>
  </si>
  <si>
    <t>cumplidas</t>
  </si>
  <si>
    <t xml:space="preserve">Se implementaron en la pagina web a traves de la Gaceta Digital en la portada y contraportada. </t>
  </si>
  <si>
    <t xml:space="preserve">Si bien es cierto se han actualidado y elaborado algunos de los manuales de procedimientos para los distintos tramites, los mismos se encuentran en el proceso de revision y autorizacion por parte de las jefaturas. Esta tarea se establecera para el año 2020 por parte de esta oficina. </t>
  </si>
  <si>
    <t>Presupuesto se dió a Producción para que se tramitara una sola contratación, lo cual se realizó.</t>
  </si>
  <si>
    <t>Se han realizado los pagos de los servicios telefónicos correspondientes al  año 2019. por parte de Servicios Generales..</t>
  </si>
  <si>
    <t>Se logró la adquisición de artículos promocionales variados. Además están contratados los medios de comunicación masiva para una campaña de divulgación sobre mejoras en los servicios institucionales, la cual inicia en el mes de julio.</t>
  </si>
  <si>
    <t>Total metas</t>
  </si>
  <si>
    <t>Imprenta Nacional  PAO 2019 Dirección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</si>
</sst>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0;[Red]#,##0"/>
    <numFmt numFmtId="166" formatCode="&quot;₡&quot;#,##0"/>
    <numFmt numFmtId="167" formatCode="_([$€]* #,##0.00_);_([$€]* \(#,##0.00\);_([$€]* &quot;-&quot;??_);_(@_)"/>
  </numFmts>
  <fonts count="49" x14ac:knownFonts="1">
    <font>
      <sz val="11"/>
      <color theme="1"/>
      <name val="Calibri"/>
      <family val="2"/>
      <scheme val="minor"/>
    </font>
    <font>
      <b/>
      <sz val="10"/>
      <name val="Arial"/>
      <family val="2"/>
    </font>
    <font>
      <sz val="10"/>
      <name val="Arial"/>
      <family val="2"/>
    </font>
    <font>
      <b/>
      <sz val="12"/>
      <color theme="1"/>
      <name val="Arial"/>
      <family val="2"/>
    </font>
    <font>
      <b/>
      <sz val="16"/>
      <color theme="1"/>
      <name val="Arial"/>
      <family val="2"/>
    </font>
    <font>
      <b/>
      <sz val="11"/>
      <name val="Arial"/>
      <family val="2"/>
    </font>
    <font>
      <sz val="11"/>
      <color theme="1"/>
      <name val="Arial"/>
      <family val="2"/>
    </font>
    <font>
      <sz val="11"/>
      <name val="Arial"/>
      <family val="2"/>
    </font>
    <font>
      <b/>
      <sz val="16"/>
      <name val="Arial"/>
      <family val="2"/>
    </font>
    <font>
      <sz val="8"/>
      <name val="Arial"/>
      <family val="2"/>
    </font>
    <font>
      <sz val="12"/>
      <name val="Arial"/>
      <family val="2"/>
    </font>
    <font>
      <b/>
      <sz val="14"/>
      <color theme="1"/>
      <name val="Arial"/>
      <family val="2"/>
    </font>
    <font>
      <b/>
      <sz val="11"/>
      <color theme="1"/>
      <name val="Arial"/>
      <family val="2"/>
    </font>
    <font>
      <sz val="11"/>
      <color indexed="63"/>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6"/>
      <color theme="1"/>
      <name val="Calibri"/>
      <family val="2"/>
      <scheme val="minor"/>
    </font>
    <font>
      <b/>
      <sz val="11"/>
      <color rgb="FFFF0000"/>
      <name val="Arial"/>
      <family val="2"/>
    </font>
    <font>
      <sz val="14"/>
      <color theme="1"/>
      <name val="Arial"/>
      <family val="2"/>
    </font>
    <font>
      <sz val="11"/>
      <color rgb="FFFF0000"/>
      <name val="Calibri"/>
      <family val="2"/>
      <scheme val="minor"/>
    </font>
    <font>
      <sz val="12"/>
      <color theme="1"/>
      <name val="Arial"/>
      <family val="2"/>
    </font>
    <font>
      <b/>
      <sz val="14"/>
      <color theme="1"/>
      <name val="Calibri"/>
      <family val="2"/>
      <scheme val="minor"/>
    </font>
    <font>
      <b/>
      <sz val="11"/>
      <color theme="1"/>
      <name val="Calibri"/>
      <family val="2"/>
      <scheme val="minor"/>
    </font>
    <font>
      <sz val="11"/>
      <name val="Calibri"/>
      <family val="2"/>
      <scheme val="minor"/>
    </font>
    <font>
      <b/>
      <sz val="14"/>
      <color rgb="FFFF0000"/>
      <name val="Arial"/>
      <family val="2"/>
    </font>
    <font>
      <sz val="11"/>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Arial"/>
      <family val="2"/>
    </font>
    <font>
      <b/>
      <sz val="10"/>
      <color rgb="FFFF0000"/>
      <name val="Arial"/>
      <family val="2"/>
    </font>
    <font>
      <b/>
      <sz val="14"/>
      <name val="Arial"/>
      <family val="2"/>
    </font>
    <font>
      <sz val="12"/>
      <color theme="1"/>
      <name val="Calibri"/>
      <family val="2"/>
      <scheme val="minor"/>
    </font>
    <font>
      <b/>
      <sz val="12"/>
      <name val="Arial"/>
      <family val="2"/>
    </font>
    <font>
      <sz val="11"/>
      <color theme="9" tint="-0.249977111117893"/>
      <name val="Arial"/>
      <family val="2"/>
    </font>
  </fonts>
  <fills count="4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41"/>
      </patternFill>
    </fill>
    <fill>
      <patternFill patternType="solid">
        <fgColor theme="0"/>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59"/>
      </left>
      <right style="thin">
        <color indexed="59"/>
      </right>
      <top/>
      <bottom style="thin">
        <color indexed="59"/>
      </bottom>
      <diagonal/>
    </border>
    <border>
      <left style="thin">
        <color indexed="59"/>
      </left>
      <right/>
      <top/>
      <bottom style="thin">
        <color indexed="59"/>
      </bottom>
      <diagonal/>
    </border>
    <border>
      <left style="thin">
        <color auto="1"/>
      </left>
      <right/>
      <top/>
      <bottom/>
      <diagonal/>
    </border>
    <border>
      <left style="medium">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thin">
        <color indexed="59"/>
      </left>
      <right style="thin">
        <color indexed="59"/>
      </right>
      <top/>
      <bottom/>
      <diagonal/>
    </border>
    <border>
      <left style="thin">
        <color auto="1"/>
      </left>
      <right style="thin">
        <color auto="1"/>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59"/>
      </left>
      <right style="thin">
        <color indexed="59"/>
      </right>
      <top style="thin">
        <color indexed="59"/>
      </top>
      <bottom/>
      <diagonal/>
    </border>
    <border>
      <left style="thin">
        <color indexed="59"/>
      </left>
      <right style="thin">
        <color indexed="59"/>
      </right>
      <top style="thin">
        <color indexed="59"/>
      </top>
      <bottom style="thin">
        <color indexed="59"/>
      </bottom>
      <diagonal/>
    </border>
    <border>
      <left/>
      <right style="thin">
        <color indexed="59"/>
      </right>
      <top style="thin">
        <color indexed="59"/>
      </top>
      <bottom style="thin">
        <color indexed="59"/>
      </bottom>
      <diagonal/>
    </border>
    <border>
      <left style="thin">
        <color indexed="59"/>
      </left>
      <right style="thin">
        <color indexed="64"/>
      </right>
      <top style="thin">
        <color indexed="59"/>
      </top>
      <bottom/>
      <diagonal/>
    </border>
    <border>
      <left style="thin">
        <color indexed="59"/>
      </left>
      <right style="thin">
        <color indexed="64"/>
      </right>
      <top/>
      <bottom/>
      <diagonal/>
    </border>
    <border>
      <left style="thin">
        <color indexed="59"/>
      </left>
      <right style="thin">
        <color indexed="64"/>
      </right>
      <top/>
      <bottom style="thin">
        <color indexed="64"/>
      </bottom>
      <diagonal/>
    </border>
    <border>
      <left style="thin">
        <color indexed="59"/>
      </left>
      <right style="thin">
        <color indexed="59"/>
      </right>
      <top/>
      <bottom style="thin">
        <color indexed="64"/>
      </bottom>
      <diagonal/>
    </border>
    <border>
      <left style="thin">
        <color indexed="64"/>
      </left>
      <right style="thin">
        <color indexed="59"/>
      </right>
      <top style="thin">
        <color indexed="59"/>
      </top>
      <bottom/>
      <diagonal/>
    </border>
    <border>
      <left style="thin">
        <color indexed="64"/>
      </left>
      <right style="thin">
        <color indexed="59"/>
      </right>
      <top/>
      <bottom/>
      <diagonal/>
    </border>
    <border>
      <left style="thin">
        <color indexed="64"/>
      </left>
      <right style="thin">
        <color indexed="59"/>
      </right>
      <top/>
      <bottom style="thin">
        <color indexed="64"/>
      </bottom>
      <diagonal/>
    </border>
    <border>
      <left style="thin">
        <color indexed="64"/>
      </left>
      <right style="thin">
        <color indexed="64"/>
      </right>
      <top style="thin">
        <color auto="1"/>
      </top>
      <bottom/>
      <diagonal/>
    </border>
    <border>
      <left/>
      <right/>
      <top style="thin">
        <color indexed="59"/>
      </top>
      <bottom style="thin">
        <color indexed="59"/>
      </bottom>
      <diagonal/>
    </border>
    <border>
      <left/>
      <right/>
      <top/>
      <bottom style="thin">
        <color indexed="59"/>
      </bottom>
      <diagonal/>
    </border>
    <border>
      <left style="thin">
        <color indexed="59"/>
      </left>
      <right style="thin">
        <color indexed="64"/>
      </right>
      <top/>
      <bottom style="thin">
        <color auto="1"/>
      </bottom>
      <diagonal/>
    </border>
    <border>
      <left style="thin">
        <color indexed="64"/>
      </left>
      <right style="thin">
        <color indexed="59"/>
      </right>
      <top style="thin">
        <color indexed="64"/>
      </top>
      <bottom/>
      <diagonal/>
    </border>
    <border>
      <left style="thin">
        <color indexed="64"/>
      </left>
      <right style="thin">
        <color indexed="59"/>
      </right>
      <top/>
      <bottom style="thin">
        <color auto="1"/>
      </bottom>
      <diagonal/>
    </border>
    <border>
      <left style="thin">
        <color auto="1"/>
      </left>
      <right style="thin">
        <color auto="1"/>
      </right>
      <top/>
      <bottom style="thin">
        <color auto="1"/>
      </bottom>
      <diagonal/>
    </border>
    <border>
      <left style="thin">
        <color auto="1"/>
      </left>
      <right style="thin">
        <color indexed="59"/>
      </right>
      <top/>
      <bottom style="thin">
        <color indexed="59"/>
      </bottom>
      <diagonal/>
    </border>
    <border>
      <left style="thin">
        <color auto="1"/>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style="thin">
        <color auto="1"/>
      </right>
      <top/>
      <bottom/>
      <diagonal/>
    </border>
    <border>
      <left/>
      <right style="thin">
        <color auto="1"/>
      </right>
      <top style="thin">
        <color auto="1"/>
      </top>
      <bottom/>
      <diagonal/>
    </border>
    <border>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59"/>
      </left>
      <right/>
      <top/>
      <bottom/>
      <diagonal/>
    </border>
    <border>
      <left style="thin">
        <color indexed="59"/>
      </left>
      <right style="thin">
        <color indexed="59"/>
      </right>
      <top style="thin">
        <color indexed="59"/>
      </top>
      <bottom/>
      <diagonal/>
    </border>
    <border>
      <left style="thin">
        <color indexed="64"/>
      </left>
      <right/>
      <top/>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s>
  <cellStyleXfs count="5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5" borderId="0" applyNumberFormat="0" applyBorder="0" applyAlignment="0" applyProtection="0"/>
    <xf numFmtId="0" fontId="16" fillId="9" borderId="0" applyNumberFormat="0" applyBorder="0" applyAlignment="0" applyProtection="0"/>
    <xf numFmtId="0" fontId="17" fillId="26" borderId="24" applyNumberFormat="0" applyAlignment="0" applyProtection="0"/>
    <xf numFmtId="0" fontId="18" fillId="27" borderId="25" applyNumberFormat="0" applyAlignment="0" applyProtection="0"/>
    <xf numFmtId="167" fontId="2" fillId="0" borderId="0" applyFont="0" applyFill="0" applyBorder="0" applyAlignment="0" applyProtection="0"/>
    <xf numFmtId="0" fontId="19" fillId="0" borderId="0" applyNumberFormat="0" applyFill="0" applyBorder="0" applyAlignment="0" applyProtection="0"/>
    <xf numFmtId="0" fontId="20" fillId="10" borderId="0" applyNumberFormat="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13" borderId="24" applyNumberFormat="0" applyAlignment="0" applyProtection="0"/>
    <xf numFmtId="0" fontId="25" fillId="0" borderId="26" applyNumberFormat="0" applyFill="0" applyAlignment="0" applyProtection="0"/>
    <xf numFmtId="164" fontId="10" fillId="0" borderId="0" applyFont="0" applyFill="0" applyBorder="0" applyAlignment="0" applyProtection="0"/>
    <xf numFmtId="0" fontId="2" fillId="0" borderId="0"/>
    <xf numFmtId="0" fontId="10" fillId="0" borderId="0"/>
    <xf numFmtId="0" fontId="2" fillId="0" borderId="0">
      <alignment shrinkToFit="1"/>
    </xf>
    <xf numFmtId="0" fontId="14" fillId="28" borderId="30" applyNumberFormat="0" applyFont="0" applyAlignment="0" applyProtection="0"/>
    <xf numFmtId="0" fontId="26" fillId="26" borderId="31"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 fillId="0" borderId="0"/>
    <xf numFmtId="9" fontId="38" fillId="0" borderId="0" applyFont="0" applyFill="0" applyBorder="0" applyAlignment="0" applyProtection="0"/>
  </cellStyleXfs>
  <cellXfs count="698">
    <xf numFmtId="0" fontId="0" fillId="0" borderId="0" xfId="0"/>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0" fillId="0" borderId="1" xfId="0" applyBorder="1"/>
    <xf numFmtId="0" fontId="7" fillId="2" borderId="1" xfId="0" applyFont="1" applyFill="1" applyBorder="1" applyAlignment="1">
      <alignment vertical="center" wrapText="1"/>
    </xf>
    <xf numFmtId="0" fontId="3" fillId="2" borderId="0" xfId="0" applyFont="1" applyFill="1" applyAlignment="1">
      <alignment vertical="top" wrapText="1"/>
    </xf>
    <xf numFmtId="0" fontId="0" fillId="0" borderId="4" xfId="0" applyBorder="1"/>
    <xf numFmtId="0" fontId="6" fillId="0" borderId="0" xfId="0" applyFont="1"/>
    <xf numFmtId="0" fontId="6" fillId="0" borderId="1" xfId="0" applyFont="1" applyBorder="1"/>
    <xf numFmtId="0" fontId="7"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3" xfId="0" applyNumberFormat="1" applyFont="1" applyFill="1" applyBorder="1" applyAlignment="1">
      <alignment horizontal="center" vertical="center" wrapText="1"/>
    </xf>
    <xf numFmtId="165" fontId="5" fillId="6" borderId="1" xfId="0" applyNumberFormat="1" applyFont="1" applyFill="1" applyBorder="1" applyAlignment="1">
      <alignment vertical="center" wrapText="1"/>
    </xf>
    <xf numFmtId="0" fontId="7" fillId="0" borderId="1" xfId="4" applyFont="1" applyBorder="1" applyAlignment="1">
      <alignment horizontal="center" vertical="center" wrapText="1"/>
    </xf>
    <xf numFmtId="0" fontId="7" fillId="0" borderId="1" xfId="6" applyFont="1" applyBorder="1" applyAlignment="1">
      <alignment horizontal="center" vertical="center" wrapText="1"/>
    </xf>
    <xf numFmtId="0" fontId="7" fillId="2" borderId="23"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0" fillId="0" borderId="17" xfId="0" applyBorder="1"/>
    <xf numFmtId="0" fontId="7" fillId="2" borderId="1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30" fillId="3" borderId="40" xfId="0" applyFont="1" applyFill="1" applyBorder="1" applyAlignment="1">
      <alignment horizontal="center" vertical="center" wrapText="1"/>
    </xf>
    <xf numFmtId="4" fontId="7" fillId="2" borderId="17" xfId="0" applyNumberFormat="1" applyFont="1" applyFill="1" applyBorder="1" applyAlignment="1">
      <alignment vertical="center"/>
    </xf>
    <xf numFmtId="4" fontId="7" fillId="2" borderId="17" xfId="0" applyNumberFormat="1" applyFont="1" applyFill="1" applyBorder="1" applyAlignment="1">
      <alignment horizontal="right" vertical="center"/>
    </xf>
    <xf numFmtId="0" fontId="5" fillId="3" borderId="21" xfId="0" applyFont="1" applyFill="1" applyBorder="1" applyAlignment="1">
      <alignment horizontal="center" vertical="center" wrapText="1"/>
    </xf>
    <xf numFmtId="0" fontId="29" fillId="2" borderId="0" xfId="0" applyFont="1" applyFill="1" applyAlignment="1">
      <alignment horizontal="center"/>
    </xf>
    <xf numFmtId="0" fontId="6" fillId="0" borderId="17" xfId="0" applyFont="1" applyBorder="1" applyAlignment="1">
      <alignment horizontal="center" vertical="center" wrapText="1"/>
    </xf>
    <xf numFmtId="0" fontId="6" fillId="0" borderId="17" xfId="0" applyFont="1" applyBorder="1" applyAlignment="1">
      <alignment vertical="center" wrapText="1"/>
    </xf>
    <xf numFmtId="0" fontId="30" fillId="3" borderId="21"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2" fillId="0" borderId="1" xfId="0" applyFont="1" applyBorder="1" applyAlignment="1">
      <alignment wrapText="1"/>
    </xf>
    <xf numFmtId="0" fontId="5" fillId="3" borderId="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0" fillId="0" borderId="17" xfId="0" applyBorder="1" applyAlignment="1">
      <alignment horizontal="left" vertical="center" wrapText="1"/>
    </xf>
    <xf numFmtId="0" fontId="0" fillId="0" borderId="67" xfId="0" applyBorder="1"/>
    <xf numFmtId="0" fontId="0" fillId="0" borderId="67" xfId="0" applyBorder="1" applyAlignment="1">
      <alignment vertical="top" wrapText="1"/>
    </xf>
    <xf numFmtId="0" fontId="7" fillId="2" borderId="67" xfId="0" applyFont="1" applyFill="1" applyBorder="1" applyAlignment="1">
      <alignment vertical="center" wrapText="1"/>
    </xf>
    <xf numFmtId="0" fontId="7" fillId="2" borderId="67" xfId="0" applyFont="1" applyFill="1" applyBorder="1" applyAlignment="1">
      <alignment horizontal="left" vertical="center" wrapText="1"/>
    </xf>
    <xf numFmtId="9" fontId="7" fillId="2" borderId="67" xfId="0" applyNumberFormat="1" applyFont="1" applyFill="1" applyBorder="1" applyAlignment="1">
      <alignment vertical="center" wrapText="1"/>
    </xf>
    <xf numFmtId="0" fontId="10" fillId="2" borderId="67" xfId="0" applyFont="1" applyFill="1" applyBorder="1" applyAlignment="1">
      <alignment horizontal="center" vertical="center" wrapText="1"/>
    </xf>
    <xf numFmtId="0" fontId="6" fillId="0" borderId="0" xfId="0" applyFont="1" applyAlignment="1">
      <alignment vertical="center" wrapText="1"/>
    </xf>
    <xf numFmtId="0" fontId="30" fillId="3" borderId="67"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1" fillId="29" borderId="6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2" borderId="67" xfId="0" applyFont="1" applyFill="1" applyBorder="1" applyAlignment="1">
      <alignment horizontal="center" vertical="center" wrapText="1"/>
    </xf>
    <xf numFmtId="4" fontId="7" fillId="2" borderId="67" xfId="0" applyNumberFormat="1" applyFont="1" applyFill="1" applyBorder="1" applyAlignment="1">
      <alignment vertical="center"/>
    </xf>
    <xf numFmtId="0" fontId="7" fillId="6" borderId="47" xfId="0" applyFont="1" applyFill="1" applyBorder="1" applyAlignment="1">
      <alignment vertical="center" wrapText="1"/>
    </xf>
    <xf numFmtId="165" fontId="7" fillId="6" borderId="48" xfId="0" applyNumberFormat="1"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7" borderId="33" xfId="0" applyFont="1" applyFill="1" applyBorder="1" applyAlignment="1">
      <alignment horizontal="center" vertical="top" wrapText="1"/>
    </xf>
    <xf numFmtId="0" fontId="32" fillId="0" borderId="38" xfId="0" applyFont="1" applyBorder="1" applyAlignment="1">
      <alignment wrapText="1"/>
    </xf>
    <xf numFmtId="0" fontId="7" fillId="0" borderId="17" xfId="0" applyFont="1" applyBorder="1" applyAlignment="1">
      <alignment horizontal="center" vertical="center" wrapText="1"/>
    </xf>
    <xf numFmtId="9" fontId="7" fillId="0" borderId="17" xfId="0" applyNumberFormat="1" applyFont="1" applyBorder="1" applyAlignment="1">
      <alignment horizontal="center" vertical="center" wrapText="1"/>
    </xf>
    <xf numFmtId="0" fontId="7" fillId="0" borderId="17" xfId="0" applyFont="1" applyBorder="1"/>
    <xf numFmtId="0" fontId="7" fillId="0" borderId="16" xfId="0" applyFont="1" applyBorder="1" applyAlignment="1">
      <alignment horizontal="center" vertical="center" wrapText="1"/>
    </xf>
    <xf numFmtId="0" fontId="7" fillId="0" borderId="17" xfId="51" applyFont="1" applyBorder="1" applyAlignment="1">
      <alignment horizontal="center" vertical="center" wrapText="1"/>
    </xf>
    <xf numFmtId="0" fontId="7" fillId="31" borderId="46" xfId="0" applyFont="1" applyFill="1" applyBorder="1" applyAlignment="1">
      <alignment horizontal="center" vertical="center" wrapText="1"/>
    </xf>
    <xf numFmtId="0" fontId="6" fillId="0" borderId="17" xfId="0" applyFont="1" applyBorder="1" applyAlignment="1">
      <alignment horizontal="left" vertical="center" wrapText="1"/>
    </xf>
    <xf numFmtId="9" fontId="6" fillId="0" borderId="17" xfId="0" applyNumberFormat="1" applyFont="1" applyBorder="1" applyAlignment="1">
      <alignment horizontal="center" vertical="center" wrapText="1"/>
    </xf>
    <xf numFmtId="0" fontId="6" fillId="0" borderId="67" xfId="0" applyFont="1" applyBorder="1" applyAlignment="1">
      <alignment vertical="top" wrapText="1"/>
    </xf>
    <xf numFmtId="0" fontId="6" fillId="0" borderId="67" xfId="0" applyFont="1" applyBorder="1" applyAlignment="1">
      <alignment horizontal="center" vertical="center" wrapText="1"/>
    </xf>
    <xf numFmtId="0" fontId="35" fillId="0" borderId="0" xfId="0" applyFont="1"/>
    <xf numFmtId="0" fontId="7" fillId="0" borderId="67" xfId="0" applyFont="1" applyBorder="1" applyAlignment="1">
      <alignment horizontal="center" vertical="center" wrapText="1"/>
    </xf>
    <xf numFmtId="9" fontId="7" fillId="0" borderId="67" xfId="0" applyNumberFormat="1" applyFont="1" applyBorder="1" applyAlignment="1">
      <alignment horizontal="center" vertical="center" wrapText="1"/>
    </xf>
    <xf numFmtId="0" fontId="0" fillId="2" borderId="0" xfId="0" applyFill="1"/>
    <xf numFmtId="0" fontId="7" fillId="0" borderId="67" xfId="0" applyFont="1" applyBorder="1" applyAlignment="1">
      <alignment horizontal="left" vertical="center" wrapText="1"/>
    </xf>
    <xf numFmtId="0" fontId="3" fillId="2" borderId="67" xfId="0" applyFont="1" applyFill="1" applyBorder="1" applyAlignment="1">
      <alignment vertical="top" wrapText="1"/>
    </xf>
    <xf numFmtId="0" fontId="36" fillId="0" borderId="67" xfId="0" applyFont="1" applyBorder="1"/>
    <xf numFmtId="9" fontId="7" fillId="2" borderId="22"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6" fillId="0" borderId="67" xfId="0" applyFont="1" applyBorder="1" applyAlignment="1">
      <alignment vertical="center" wrapText="1"/>
    </xf>
    <xf numFmtId="0" fontId="7" fillId="0" borderId="67" xfId="0" applyFont="1" applyBorder="1" applyAlignment="1">
      <alignment horizontal="center" vertical="center" wrapText="1"/>
    </xf>
    <xf numFmtId="0" fontId="7" fillId="31" borderId="67" xfId="0" applyFont="1" applyFill="1" applyBorder="1" applyAlignment="1">
      <alignment horizontal="center" vertical="center" wrapText="1"/>
    </xf>
    <xf numFmtId="0" fontId="7" fillId="0" borderId="67" xfId="1" applyFont="1" applyBorder="1" applyAlignment="1">
      <alignment horizontal="center" vertical="center" wrapText="1"/>
    </xf>
    <xf numFmtId="0" fontId="4" fillId="2" borderId="72" xfId="0" applyFont="1" applyFill="1" applyBorder="1" applyAlignment="1">
      <alignment vertical="center" wrapText="1"/>
    </xf>
    <xf numFmtId="0" fontId="7" fillId="2" borderId="67" xfId="0" applyFont="1" applyFill="1" applyBorder="1" applyAlignment="1">
      <alignment horizontal="center" vertical="justify" wrapText="1"/>
    </xf>
    <xf numFmtId="0" fontId="7" fillId="2" borderId="4" xfId="0" applyFont="1" applyFill="1" applyBorder="1" applyAlignment="1">
      <alignment vertical="center" wrapText="1"/>
    </xf>
    <xf numFmtId="0" fontId="3" fillId="0" borderId="0" xfId="0" applyFont="1"/>
    <xf numFmtId="0" fontId="7" fillId="31" borderId="67" xfId="0" applyFont="1" applyFill="1" applyBorder="1" applyAlignment="1">
      <alignment vertical="center" wrapText="1"/>
    </xf>
    <xf numFmtId="0" fontId="35" fillId="0" borderId="68" xfId="0" applyFont="1" applyBorder="1" applyAlignment="1"/>
    <xf numFmtId="0" fontId="35" fillId="0" borderId="0" xfId="0" applyFont="1" applyAlignment="1"/>
    <xf numFmtId="0" fontId="12" fillId="0" borderId="0" xfId="0" applyFont="1"/>
    <xf numFmtId="0" fontId="7" fillId="0" borderId="4" xfId="0" applyFont="1" applyBorder="1" applyAlignment="1">
      <alignment horizontal="center" vertical="center" wrapText="1"/>
    </xf>
    <xf numFmtId="0" fontId="3" fillId="2" borderId="38" xfId="0" applyFont="1" applyFill="1" applyBorder="1" applyAlignment="1">
      <alignment vertical="top" wrapText="1"/>
    </xf>
    <xf numFmtId="0" fontId="3" fillId="2" borderId="70" xfId="0" applyFont="1" applyFill="1" applyBorder="1" applyAlignment="1">
      <alignment vertical="top" wrapText="1"/>
    </xf>
    <xf numFmtId="0" fontId="37" fillId="3" borderId="67" xfId="0" applyFont="1" applyFill="1" applyBorder="1" applyAlignment="1">
      <alignment horizontal="center" vertical="center" wrapText="1"/>
    </xf>
    <xf numFmtId="0" fontId="37" fillId="3" borderId="35" xfId="0" applyFont="1" applyFill="1" applyBorder="1" applyAlignment="1">
      <alignment horizontal="center" vertical="center" wrapText="1"/>
    </xf>
    <xf numFmtId="0" fontId="6" fillId="0" borderId="67" xfId="0" applyFont="1" applyBorder="1" applyAlignment="1">
      <alignment horizontal="center" vertical="center" wrapText="1"/>
    </xf>
    <xf numFmtId="9" fontId="1" fillId="33" borderId="67" xfId="0" applyNumberFormat="1" applyFont="1" applyFill="1" applyBorder="1" applyAlignment="1">
      <alignment horizontal="center" vertical="center" wrapText="1"/>
    </xf>
    <xf numFmtId="9" fontId="6" fillId="0" borderId="67" xfId="0" applyNumberFormat="1" applyFont="1" applyBorder="1" applyAlignment="1">
      <alignment horizontal="justify" vertical="top" wrapText="1"/>
    </xf>
    <xf numFmtId="9" fontId="1" fillId="33" borderId="66" xfId="0" applyNumberFormat="1" applyFont="1" applyFill="1" applyBorder="1" applyAlignment="1">
      <alignment horizontal="center" vertical="center" wrapText="1"/>
    </xf>
    <xf numFmtId="0" fontId="0" fillId="0" borderId="0" xfId="0" applyAlignment="1">
      <alignment vertical="center" wrapText="1"/>
    </xf>
    <xf numFmtId="0" fontId="0" fillId="32" borderId="67" xfId="0" applyFill="1" applyBorder="1" applyAlignment="1">
      <alignment horizontal="center" vertical="center"/>
    </xf>
    <xf numFmtId="0" fontId="38" fillId="32" borderId="67" xfId="0" applyFont="1" applyFill="1" applyBorder="1" applyAlignment="1">
      <alignment horizontal="center" vertical="center"/>
    </xf>
    <xf numFmtId="0" fontId="36" fillId="32" borderId="67" xfId="0" applyFont="1" applyFill="1" applyBorder="1" applyAlignment="1">
      <alignment horizontal="center" vertical="center"/>
    </xf>
    <xf numFmtId="0" fontId="38" fillId="32" borderId="79" xfId="0" applyFont="1" applyFill="1" applyBorder="1" applyAlignment="1">
      <alignment horizontal="center" vertical="center"/>
    </xf>
    <xf numFmtId="0" fontId="7" fillId="0" borderId="67" xfId="0" applyFont="1" applyBorder="1" applyAlignment="1">
      <alignment horizontal="center" vertical="center" wrapText="1"/>
    </xf>
    <xf numFmtId="0" fontId="7" fillId="0" borderId="67" xfId="0" applyFont="1" applyBorder="1"/>
    <xf numFmtId="17" fontId="35" fillId="0" borderId="0" xfId="0" applyNumberFormat="1" applyFont="1"/>
    <xf numFmtId="17" fontId="3" fillId="0" borderId="0" xfId="0" applyNumberFormat="1" applyFont="1"/>
    <xf numFmtId="0" fontId="0" fillId="34" borderId="0" xfId="0" applyFill="1"/>
    <xf numFmtId="0" fontId="38" fillId="0" borderId="0" xfId="0" applyFont="1"/>
    <xf numFmtId="0" fontId="42" fillId="0" borderId="6" xfId="0" applyFont="1" applyBorder="1"/>
    <xf numFmtId="0" fontId="35" fillId="0" borderId="8" xfId="0" applyFont="1" applyBorder="1" applyAlignment="1">
      <alignment horizontal="center" vertical="center"/>
    </xf>
    <xf numFmtId="9" fontId="35" fillId="0" borderId="0" xfId="0" applyNumberFormat="1" applyFont="1" applyAlignment="1">
      <alignment horizontal="center"/>
    </xf>
    <xf numFmtId="0" fontId="0" fillId="0" borderId="0" xfId="0" applyAlignment="1">
      <alignment horizontal="center"/>
    </xf>
    <xf numFmtId="0" fontId="35" fillId="35" borderId="0" xfId="0" applyFont="1" applyFill="1" applyAlignment="1">
      <alignment horizontal="center"/>
    </xf>
    <xf numFmtId="0" fontId="43" fillId="35" borderId="0" xfId="0" applyFont="1" applyFill="1" applyAlignment="1">
      <alignment horizontal="center"/>
    </xf>
    <xf numFmtId="0" fontId="42" fillId="0" borderId="0" xfId="0" applyFont="1"/>
    <xf numFmtId="0" fontId="35" fillId="36" borderId="0" xfId="0" applyFont="1" applyFill="1" applyAlignment="1">
      <alignment horizontal="center"/>
    </xf>
    <xf numFmtId="0" fontId="43" fillId="36" borderId="0" xfId="0" applyFont="1" applyFill="1" applyAlignment="1">
      <alignment horizontal="center"/>
    </xf>
    <xf numFmtId="0" fontId="35" fillId="37" borderId="0" xfId="0" applyFont="1" applyFill="1" applyAlignment="1">
      <alignment horizontal="center"/>
    </xf>
    <xf numFmtId="9" fontId="35" fillId="0" borderId="0" xfId="52" applyFont="1" applyAlignment="1">
      <alignment horizontal="center"/>
    </xf>
    <xf numFmtId="0" fontId="43" fillId="37" borderId="0" xfId="0" applyFont="1" applyFill="1" applyAlignment="1">
      <alignment horizontal="center"/>
    </xf>
    <xf numFmtId="0" fontId="40" fillId="38" borderId="0" xfId="0" applyFont="1" applyFill="1" applyAlignment="1">
      <alignment horizontal="center" vertical="center"/>
    </xf>
    <xf numFmtId="0" fontId="39" fillId="38" borderId="0" xfId="0" applyFont="1" applyFill="1" applyAlignment="1">
      <alignment horizontal="center"/>
    </xf>
    <xf numFmtId="0" fontId="39" fillId="0" borderId="0" xfId="0" applyFont="1"/>
    <xf numFmtId="0" fontId="35" fillId="35" borderId="14" xfId="0" applyFont="1" applyFill="1" applyBorder="1" applyAlignment="1">
      <alignment horizontal="center" vertical="center"/>
    </xf>
    <xf numFmtId="9" fontId="35" fillId="35" borderId="14" xfId="52" applyFont="1" applyFill="1" applyBorder="1" applyAlignment="1">
      <alignment horizontal="center" vertical="center"/>
    </xf>
    <xf numFmtId="0" fontId="35" fillId="36" borderId="82" xfId="0" applyFont="1" applyFill="1" applyBorder="1" applyAlignment="1">
      <alignment horizontal="center" vertical="center"/>
    </xf>
    <xf numFmtId="9" fontId="35" fillId="36" borderId="82" xfId="52" applyFont="1" applyFill="1" applyBorder="1" applyAlignment="1">
      <alignment horizontal="center" vertical="center"/>
    </xf>
    <xf numFmtId="0" fontId="35" fillId="37" borderId="13" xfId="0" applyFont="1" applyFill="1" applyBorder="1" applyAlignment="1">
      <alignment horizontal="center" vertical="center"/>
    </xf>
    <xf numFmtId="9" fontId="35" fillId="37" borderId="13" xfId="52" applyFont="1" applyFill="1" applyBorder="1" applyAlignment="1">
      <alignment horizontal="center" vertical="center"/>
    </xf>
    <xf numFmtId="9" fontId="35" fillId="0" borderId="45" xfId="0" applyNumberFormat="1" applyFont="1" applyBorder="1" applyAlignment="1">
      <alignment horizontal="center"/>
    </xf>
    <xf numFmtId="0" fontId="7" fillId="2" borderId="63" xfId="0" applyFont="1" applyFill="1" applyBorder="1" applyAlignment="1">
      <alignment horizontal="center" vertical="center" wrapText="1"/>
    </xf>
    <xf numFmtId="0" fontId="7" fillId="39" borderId="67"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2" borderId="8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7" fillId="2" borderId="67" xfId="0" applyFont="1" applyFill="1" applyBorder="1" applyAlignment="1">
      <alignment horizontal="center" vertical="center" wrapText="1"/>
    </xf>
    <xf numFmtId="4" fontId="44" fillId="2" borderId="17" xfId="0" applyNumberFormat="1" applyFont="1" applyFill="1" applyBorder="1" applyAlignment="1">
      <alignment vertical="center" wrapText="1"/>
    </xf>
    <xf numFmtId="9" fontId="7" fillId="2" borderId="80" xfId="0" applyNumberFormat="1" applyFont="1" applyFill="1" applyBorder="1" applyAlignment="1">
      <alignment horizontal="center" vertical="center" wrapText="1"/>
    </xf>
    <xf numFmtId="0" fontId="7" fillId="2" borderId="80"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7" fillId="7" borderId="1" xfId="0" applyFont="1" applyFill="1" applyBorder="1" applyAlignment="1">
      <alignment horizontal="center" vertical="top" wrapText="1"/>
    </xf>
    <xf numFmtId="0" fontId="7" fillId="2" borderId="71"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6" fillId="0" borderId="67" xfId="0" applyFont="1" applyBorder="1" applyAlignment="1">
      <alignment horizontal="center" vertical="center" wrapText="1"/>
    </xf>
    <xf numFmtId="0" fontId="6" fillId="2" borderId="67" xfId="0" applyFont="1" applyFill="1" applyBorder="1" applyAlignment="1">
      <alignment vertical="center" wrapText="1"/>
    </xf>
    <xf numFmtId="0" fontId="6" fillId="2" borderId="67" xfId="0" applyFont="1" applyFill="1" applyBorder="1" applyAlignment="1">
      <alignment horizontal="center" vertical="center" wrapText="1"/>
    </xf>
    <xf numFmtId="0" fontId="6" fillId="2" borderId="67" xfId="0" applyFont="1" applyFill="1" applyBorder="1" applyAlignment="1">
      <alignment horizontal="left" vertical="center" wrapText="1"/>
    </xf>
    <xf numFmtId="0" fontId="6" fillId="0" borderId="17" xfId="0" applyFont="1" applyBorder="1"/>
    <xf numFmtId="0" fontId="0" fillId="32" borderId="67" xfId="0" applyFont="1" applyFill="1" applyBorder="1" applyAlignment="1">
      <alignment horizontal="center" vertical="center"/>
    </xf>
    <xf numFmtId="0" fontId="5" fillId="3" borderId="83" xfId="0" applyFont="1" applyFill="1" applyBorder="1" applyAlignment="1">
      <alignment horizontal="left" vertical="center" wrapText="1"/>
    </xf>
    <xf numFmtId="0" fontId="5" fillId="3" borderId="78" xfId="0" applyFont="1" applyFill="1" applyBorder="1" applyAlignment="1">
      <alignment horizontal="center" vertical="center" wrapText="1"/>
    </xf>
    <xf numFmtId="0" fontId="1" fillId="29" borderId="4" xfId="0" applyFont="1" applyFill="1" applyBorder="1" applyAlignment="1">
      <alignment horizontal="center" vertical="center" wrapText="1"/>
    </xf>
    <xf numFmtId="0" fontId="0" fillId="35" borderId="0" xfId="0" applyFill="1"/>
    <xf numFmtId="0" fontId="0" fillId="36" borderId="0" xfId="0" applyFill="1"/>
    <xf numFmtId="0" fontId="0" fillId="37" borderId="0" xfId="0" applyFill="1"/>
    <xf numFmtId="0" fontId="7" fillId="0" borderId="67" xfId="0" applyFont="1" applyBorder="1" applyAlignment="1">
      <alignment horizontal="center" vertical="center" wrapText="1"/>
    </xf>
    <xf numFmtId="0" fontId="7" fillId="2" borderId="63" xfId="0" applyFont="1" applyFill="1" applyBorder="1" applyAlignment="1">
      <alignment horizontal="center" vertical="center" wrapText="1"/>
    </xf>
    <xf numFmtId="0" fontId="34" fillId="0" borderId="0" xfId="0" applyFont="1" applyBorder="1"/>
    <xf numFmtId="0" fontId="0" fillId="0" borderId="0" xfId="0" applyBorder="1"/>
    <xf numFmtId="0" fontId="0" fillId="0" borderId="37" xfId="0" applyBorder="1"/>
    <xf numFmtId="0" fontId="0" fillId="0" borderId="84" xfId="0" applyBorder="1"/>
    <xf numFmtId="0" fontId="5" fillId="39" borderId="67" xfId="0" applyFont="1" applyFill="1" applyBorder="1" applyAlignment="1">
      <alignment vertical="center" wrapText="1"/>
    </xf>
    <xf numFmtId="0" fontId="0" fillId="0" borderId="67" xfId="0" applyFont="1" applyBorder="1"/>
    <xf numFmtId="0" fontId="6" fillId="2" borderId="4" xfId="0" applyFont="1" applyFill="1" applyBorder="1" applyAlignment="1">
      <alignment vertical="center" wrapText="1"/>
    </xf>
    <xf numFmtId="0" fontId="37" fillId="3" borderId="21"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45" fillId="3" borderId="35" xfId="0" applyFont="1" applyFill="1" applyBorder="1" applyAlignment="1">
      <alignment horizontal="center" vertical="center" wrapText="1"/>
    </xf>
    <xf numFmtId="0" fontId="45" fillId="3" borderId="36" xfId="0" applyFont="1" applyFill="1" applyBorder="1" applyAlignment="1">
      <alignment horizontal="center" vertical="center" wrapText="1"/>
    </xf>
    <xf numFmtId="0" fontId="45" fillId="32" borderId="67" xfId="0" applyFont="1" applyFill="1" applyBorder="1" applyAlignment="1">
      <alignment horizontal="center" vertical="center" wrapText="1"/>
    </xf>
    <xf numFmtId="9" fontId="6" fillId="2" borderId="38" xfId="0" applyNumberFormat="1" applyFont="1" applyFill="1" applyBorder="1" applyAlignment="1">
      <alignment horizontal="center" vertical="center"/>
    </xf>
    <xf numFmtId="0" fontId="6" fillId="2" borderId="67" xfId="0" applyFont="1" applyFill="1" applyBorder="1"/>
    <xf numFmtId="0" fontId="6" fillId="2" borderId="67" xfId="0" applyFont="1" applyFill="1" applyBorder="1" applyAlignment="1">
      <alignment vertical="center"/>
    </xf>
    <xf numFmtId="0" fontId="6" fillId="2" borderId="67" xfId="0" applyFont="1" applyFill="1" applyBorder="1" applyAlignment="1">
      <alignment wrapText="1"/>
    </xf>
    <xf numFmtId="0" fontId="6" fillId="0" borderId="17" xfId="0" applyFont="1" applyBorder="1" applyAlignment="1">
      <alignment horizontal="center" vertical="center"/>
    </xf>
    <xf numFmtId="0" fontId="6" fillId="32" borderId="67" xfId="0" applyFont="1" applyFill="1" applyBorder="1"/>
    <xf numFmtId="9" fontId="6" fillId="0" borderId="67" xfId="0" applyNumberFormat="1" applyFont="1" applyBorder="1" applyAlignment="1">
      <alignment horizontal="justify" vertical="center" wrapText="1"/>
    </xf>
    <xf numFmtId="166" fontId="6" fillId="0" borderId="67" xfId="0" applyNumberFormat="1" applyFont="1" applyBorder="1" applyAlignment="1">
      <alignment horizontal="center" vertical="center" wrapText="1"/>
    </xf>
    <xf numFmtId="166" fontId="6" fillId="2" borderId="67" xfId="0" applyNumberFormat="1" applyFont="1" applyFill="1" applyBorder="1" applyAlignment="1">
      <alignment horizontal="center" vertical="center" wrapText="1"/>
    </xf>
    <xf numFmtId="0" fontId="7" fillId="6" borderId="86" xfId="0" applyFont="1" applyFill="1" applyBorder="1" applyAlignment="1">
      <alignment horizontal="center" vertical="center" wrapText="1"/>
    </xf>
    <xf numFmtId="165" fontId="7" fillId="6" borderId="87" xfId="0" applyNumberFormat="1" applyFont="1" applyFill="1" applyBorder="1" applyAlignment="1">
      <alignment horizontal="center" vertical="center" wrapText="1"/>
    </xf>
    <xf numFmtId="0" fontId="7" fillId="6" borderId="67" xfId="0" applyFont="1" applyFill="1" applyBorder="1" applyAlignment="1">
      <alignment horizontal="center" vertical="center" wrapText="1"/>
    </xf>
    <xf numFmtId="165" fontId="7" fillId="6" borderId="67" xfId="0" applyNumberFormat="1" applyFont="1" applyFill="1" applyBorder="1" applyAlignment="1">
      <alignment horizontal="center" vertical="center" wrapText="1"/>
    </xf>
    <xf numFmtId="0" fontId="7" fillId="2" borderId="67" xfId="0" applyFont="1" applyFill="1" applyBorder="1" applyAlignment="1">
      <alignment horizontal="justify" vertical="center" wrapText="1"/>
    </xf>
    <xf numFmtId="0" fontId="7" fillId="0" borderId="67" xfId="0" applyFont="1" applyBorder="1" applyAlignment="1">
      <alignment horizontal="justify" vertical="center" wrapText="1"/>
    </xf>
    <xf numFmtId="0" fontId="37" fillId="3" borderId="88"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29" borderId="81" xfId="0" applyFont="1" applyFill="1" applyBorder="1" applyAlignment="1">
      <alignment horizontal="center" vertical="center" wrapText="1"/>
    </xf>
    <xf numFmtId="0" fontId="1" fillId="29" borderId="81" xfId="0" applyFont="1" applyFill="1" applyBorder="1" applyAlignment="1">
      <alignment horizontal="center" vertical="center" wrapText="1"/>
    </xf>
    <xf numFmtId="0" fontId="3" fillId="4" borderId="91" xfId="0" applyFont="1" applyFill="1" applyBorder="1" applyAlignment="1">
      <alignment horizontal="left" vertical="center" wrapText="1"/>
    </xf>
    <xf numFmtId="0" fontId="0" fillId="0" borderId="0" xfId="0" applyAlignment="1">
      <alignment horizontal="left"/>
    </xf>
    <xf numFmtId="0" fontId="7" fillId="0" borderId="67" xfId="0" applyFont="1" applyBorder="1" applyAlignment="1">
      <alignment horizontal="center" vertical="center"/>
    </xf>
    <xf numFmtId="0" fontId="7" fillId="32" borderId="81" xfId="0" applyFont="1" applyFill="1" applyBorder="1" applyAlignment="1">
      <alignment horizontal="center" vertical="center" wrapText="1"/>
    </xf>
    <xf numFmtId="0" fontId="6" fillId="0" borderId="5" xfId="0" applyFont="1" applyBorder="1" applyAlignment="1">
      <alignment horizontal="center" vertical="center"/>
    </xf>
    <xf numFmtId="0" fontId="5" fillId="32" borderId="67" xfId="0" applyFont="1" applyFill="1" applyBorder="1" applyAlignment="1">
      <alignment horizontal="center" vertical="center" wrapText="1"/>
    </xf>
    <xf numFmtId="0" fontId="6" fillId="0" borderId="67" xfId="0" applyFont="1" applyBorder="1" applyAlignment="1">
      <alignment horizontal="center" vertical="center"/>
    </xf>
    <xf numFmtId="9" fontId="1" fillId="2" borderId="67" xfId="0" applyNumberFormat="1" applyFont="1" applyFill="1" applyBorder="1" applyAlignment="1">
      <alignment horizontal="center" vertical="center" wrapText="1"/>
    </xf>
    <xf numFmtId="0" fontId="6" fillId="0" borderId="72" xfId="0" applyFont="1" applyBorder="1" applyAlignment="1">
      <alignment horizontal="center" vertical="center"/>
    </xf>
    <xf numFmtId="0" fontId="5" fillId="2" borderId="67" xfId="0" applyFont="1" applyFill="1" applyBorder="1" applyAlignment="1">
      <alignment horizontal="center" vertical="center" wrapText="1"/>
    </xf>
    <xf numFmtId="9" fontId="0" fillId="40" borderId="67" xfId="0" applyNumberFormat="1" applyFill="1" applyBorder="1" applyAlignment="1">
      <alignment horizontal="center" vertical="center"/>
    </xf>
    <xf numFmtId="0" fontId="0" fillId="40" borderId="67" xfId="0" applyFill="1" applyBorder="1" applyAlignment="1">
      <alignment horizontal="center" vertical="center"/>
    </xf>
    <xf numFmtId="9" fontId="0" fillId="40" borderId="67" xfId="52" applyFont="1" applyFill="1" applyBorder="1" applyAlignment="1">
      <alignment horizontal="center" vertical="center"/>
    </xf>
    <xf numFmtId="9" fontId="0" fillId="40" borderId="67" xfId="52" applyFont="1" applyFill="1" applyBorder="1" applyAlignment="1">
      <alignment horizontal="center"/>
    </xf>
    <xf numFmtId="0" fontId="0" fillId="32" borderId="67" xfId="0" applyFill="1" applyBorder="1"/>
    <xf numFmtId="9" fontId="1" fillId="32" borderId="67" xfId="0" applyNumberFormat="1" applyFont="1" applyFill="1" applyBorder="1" applyAlignment="1">
      <alignment horizontal="center" vertical="center" wrapText="1"/>
    </xf>
    <xf numFmtId="0" fontId="0" fillId="32" borderId="1" xfId="0" applyFill="1" applyBorder="1"/>
    <xf numFmtId="0" fontId="6" fillId="0" borderId="67" xfId="0" applyFont="1" applyFill="1" applyBorder="1" applyAlignment="1">
      <alignment horizontal="center" vertical="center"/>
    </xf>
    <xf numFmtId="0" fontId="7" fillId="0" borderId="67" xfId="0" applyFont="1" applyFill="1" applyBorder="1" applyAlignment="1">
      <alignment horizontal="center" vertical="center"/>
    </xf>
    <xf numFmtId="0" fontId="0" fillId="0" borderId="67" xfId="0" applyBorder="1" applyAlignment="1">
      <alignment horizontal="center" vertical="center"/>
    </xf>
    <xf numFmtId="0" fontId="6" fillId="0" borderId="0" xfId="0" applyFont="1" applyAlignment="1">
      <alignment horizontal="center"/>
    </xf>
    <xf numFmtId="9" fontId="0" fillId="0" borderId="1" xfId="52" applyFont="1" applyBorder="1" applyAlignment="1">
      <alignment horizontal="center" vertical="center"/>
    </xf>
    <xf numFmtId="0" fontId="0" fillId="32" borderId="1" xfId="0" applyFill="1" applyBorder="1" applyAlignment="1">
      <alignment wrapText="1"/>
    </xf>
    <xf numFmtId="0" fontId="0" fillId="0" borderId="0" xfId="0" applyAlignment="1">
      <alignment horizontal="center" vertical="center"/>
    </xf>
    <xf numFmtId="9" fontId="1" fillId="33" borderId="38" xfId="0" applyNumberFormat="1" applyFont="1" applyFill="1" applyBorder="1" applyAlignment="1">
      <alignment horizontal="center" vertical="center" wrapText="1"/>
    </xf>
    <xf numFmtId="0" fontId="7" fillId="0" borderId="43" xfId="0" applyFont="1" applyBorder="1" applyAlignment="1">
      <alignment horizontal="center" vertical="center"/>
    </xf>
    <xf numFmtId="0" fontId="6" fillId="0" borderId="43" xfId="0" applyFont="1" applyBorder="1" applyAlignment="1">
      <alignment horizontal="center" vertical="center"/>
    </xf>
    <xf numFmtId="0" fontId="6" fillId="0" borderId="38" xfId="0" applyFont="1" applyBorder="1" applyAlignment="1">
      <alignment horizontal="center" vertical="center"/>
    </xf>
    <xf numFmtId="9" fontId="1" fillId="32" borderId="39" xfId="0" applyNumberFormat="1" applyFont="1" applyFill="1" applyBorder="1" applyAlignment="1">
      <alignment horizontal="center" vertical="center" wrapText="1"/>
    </xf>
    <xf numFmtId="0" fontId="6" fillId="32" borderId="39" xfId="0" applyFont="1" applyFill="1" applyBorder="1" applyAlignment="1">
      <alignment wrapText="1"/>
    </xf>
    <xf numFmtId="0" fontId="7" fillId="32" borderId="39" xfId="0" applyFont="1" applyFill="1" applyBorder="1" applyAlignment="1">
      <alignment wrapText="1"/>
    </xf>
    <xf numFmtId="0" fontId="6" fillId="0" borderId="81" xfId="0" applyFont="1" applyFill="1" applyBorder="1" applyAlignment="1">
      <alignment horizontal="center" vertical="center"/>
    </xf>
    <xf numFmtId="0" fontId="7" fillId="0" borderId="81" xfId="0" applyFont="1" applyFill="1" applyBorder="1" applyAlignment="1">
      <alignment horizontal="center" vertical="center"/>
    </xf>
    <xf numFmtId="0" fontId="5" fillId="32" borderId="67" xfId="0" applyFont="1" applyFill="1" applyBorder="1" applyAlignment="1">
      <alignment horizontal="center" vertical="center" wrapText="1"/>
    </xf>
    <xf numFmtId="9" fontId="0" fillId="0" borderId="67" xfId="52" applyFont="1" applyBorder="1" applyAlignment="1">
      <alignment horizontal="center" vertical="center"/>
    </xf>
    <xf numFmtId="0" fontId="0" fillId="0" borderId="3" xfId="0" applyFill="1" applyBorder="1" applyAlignment="1">
      <alignment horizontal="center" vertical="center"/>
    </xf>
    <xf numFmtId="0" fontId="0" fillId="0" borderId="67" xfId="0" applyBorder="1" applyAlignment="1">
      <alignment wrapText="1"/>
    </xf>
    <xf numFmtId="9" fontId="6" fillId="2" borderId="38" xfId="52" applyFont="1" applyFill="1" applyBorder="1" applyAlignment="1">
      <alignment horizontal="center" vertical="center"/>
    </xf>
    <xf numFmtId="0" fontId="5" fillId="32" borderId="67" xfId="0" applyFont="1" applyFill="1" applyBorder="1" applyAlignment="1">
      <alignment horizontal="center" vertical="center" wrapText="1"/>
    </xf>
    <xf numFmtId="0" fontId="46" fillId="0" borderId="70" xfId="0" applyFont="1" applyBorder="1"/>
    <xf numFmtId="0" fontId="46" fillId="0" borderId="77" xfId="0" applyFont="1" applyBorder="1"/>
    <xf numFmtId="0" fontId="3" fillId="0" borderId="67" xfId="0" applyFont="1" applyBorder="1" applyAlignment="1">
      <alignment vertical="center"/>
    </xf>
    <xf numFmtId="0" fontId="47" fillId="3" borderId="67" xfId="0" applyFont="1" applyFill="1" applyBorder="1" applyAlignment="1">
      <alignment horizontal="center" vertical="center" wrapText="1"/>
    </xf>
    <xf numFmtId="0" fontId="47" fillId="29" borderId="67" xfId="0" applyFont="1" applyFill="1" applyBorder="1" applyAlignment="1">
      <alignment horizontal="center" vertical="center" wrapText="1"/>
    </xf>
    <xf numFmtId="0" fontId="10" fillId="0" borderId="67" xfId="0" applyFont="1" applyBorder="1" applyAlignment="1">
      <alignment horizontal="left" vertical="center" wrapText="1"/>
    </xf>
    <xf numFmtId="0" fontId="46" fillId="0" borderId="67" xfId="0" applyFont="1" applyBorder="1"/>
    <xf numFmtId="0" fontId="10" fillId="2" borderId="67" xfId="0" applyFont="1" applyFill="1" applyBorder="1" applyAlignment="1">
      <alignment horizontal="left" vertical="center" wrapText="1"/>
    </xf>
    <xf numFmtId="0" fontId="33" fillId="2" borderId="67" xfId="0" applyFont="1" applyFill="1" applyBorder="1"/>
    <xf numFmtId="0" fontId="46" fillId="2" borderId="67" xfId="0" applyFont="1" applyFill="1" applyBorder="1"/>
    <xf numFmtId="0" fontId="33" fillId="0" borderId="67" xfId="0" applyFont="1" applyBorder="1" applyAlignment="1">
      <alignment vertical="center" wrapText="1"/>
    </xf>
    <xf numFmtId="0" fontId="33" fillId="0" borderId="67" xfId="0" applyNumberFormat="1" applyFont="1" applyBorder="1" applyAlignment="1">
      <alignment horizontal="center" vertical="center" wrapText="1"/>
    </xf>
    <xf numFmtId="0" fontId="33" fillId="0" borderId="67" xfId="0" applyFont="1" applyBorder="1"/>
    <xf numFmtId="0" fontId="41" fillId="2" borderId="67" xfId="0" applyFont="1" applyFill="1" applyBorder="1" applyAlignment="1">
      <alignment horizontal="center"/>
    </xf>
    <xf numFmtId="0" fontId="10" fillId="0" borderId="67" xfId="44" applyFont="1" applyBorder="1" applyAlignment="1">
      <alignment horizontal="left" vertical="center" wrapText="1"/>
    </xf>
    <xf numFmtId="0" fontId="10" fillId="5" borderId="67" xfId="44" applyFont="1" applyFill="1" applyBorder="1" applyAlignment="1">
      <alignment horizontal="left" vertical="center" wrapText="1"/>
    </xf>
    <xf numFmtId="0" fontId="33" fillId="0" borderId="67" xfId="0" applyNumberFormat="1" applyFont="1" applyBorder="1" applyAlignment="1">
      <alignment horizontal="center" vertical="center"/>
    </xf>
    <xf numFmtId="0" fontId="10" fillId="0" borderId="67" xfId="0" applyFont="1" applyBorder="1" applyAlignment="1">
      <alignment horizontal="center" vertical="center" wrapText="1"/>
    </xf>
    <xf numFmtId="0" fontId="33" fillId="0" borderId="0" xfId="0" applyFont="1"/>
    <xf numFmtId="0" fontId="41" fillId="2" borderId="0" xfId="0" applyFont="1" applyFill="1" applyAlignment="1">
      <alignment horizontal="center"/>
    </xf>
    <xf numFmtId="0" fontId="47" fillId="3" borderId="21"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47" fillId="3" borderId="36" xfId="0" applyFont="1" applyFill="1" applyBorder="1" applyAlignment="1">
      <alignment horizontal="center" vertical="center" wrapText="1"/>
    </xf>
    <xf numFmtId="0" fontId="10" fillId="0" borderId="67" xfId="0" applyFont="1" applyBorder="1" applyAlignment="1">
      <alignment vertical="center" wrapText="1"/>
    </xf>
    <xf numFmtId="0" fontId="10" fillId="0" borderId="32" xfId="0" applyFont="1" applyBorder="1" applyAlignment="1">
      <alignment horizontal="left" vertical="center" wrapText="1"/>
    </xf>
    <xf numFmtId="0" fontId="47" fillId="3" borderId="21" xfId="0" applyFont="1" applyFill="1" applyBorder="1" applyAlignment="1">
      <alignment horizontal="left" vertical="center" wrapText="1"/>
    </xf>
    <xf numFmtId="0" fontId="10" fillId="0" borderId="67" xfId="44" applyFont="1" applyBorder="1" applyAlignment="1">
      <alignment horizontal="center" vertical="center" wrapText="1"/>
    </xf>
    <xf numFmtId="0" fontId="10" fillId="2" borderId="67" xfId="44" applyFont="1" applyFill="1" applyBorder="1" applyAlignment="1">
      <alignment horizontal="center" vertical="center" wrapText="1"/>
    </xf>
    <xf numFmtId="0" fontId="10" fillId="2" borderId="57" xfId="44" applyFont="1" applyFill="1" applyBorder="1" applyAlignment="1">
      <alignment horizontal="center" vertical="center" wrapText="1"/>
    </xf>
    <xf numFmtId="0" fontId="10" fillId="2" borderId="32" xfId="44" applyFont="1" applyFill="1" applyBorder="1" applyAlignment="1">
      <alignment horizontal="center" vertical="center" wrapText="1"/>
    </xf>
    <xf numFmtId="0" fontId="47" fillId="3" borderId="35" xfId="0" applyFont="1" applyFill="1" applyBorder="1" applyAlignment="1">
      <alignment horizontal="center" vertical="center" wrapText="1"/>
    </xf>
    <xf numFmtId="0" fontId="33" fillId="0" borderId="67" xfId="0" applyFont="1" applyBorder="1" applyAlignment="1">
      <alignment horizontal="center" vertical="center"/>
    </xf>
    <xf numFmtId="0" fontId="10" fillId="2" borderId="71" xfId="0" applyFont="1" applyFill="1" applyBorder="1" applyAlignment="1">
      <alignment horizontal="center" vertical="center" wrapText="1"/>
    </xf>
    <xf numFmtId="9" fontId="10" fillId="2" borderId="67" xfId="0" applyNumberFormat="1" applyFont="1" applyFill="1" applyBorder="1" applyAlignment="1">
      <alignment horizontal="center" vertical="center" wrapText="1"/>
    </xf>
    <xf numFmtId="9" fontId="10" fillId="2" borderId="71" xfId="0" applyNumberFormat="1" applyFont="1" applyFill="1" applyBorder="1" applyAlignment="1">
      <alignment horizontal="center" vertical="center" wrapText="1"/>
    </xf>
    <xf numFmtId="0" fontId="33" fillId="0" borderId="67" xfId="0" applyFont="1" applyBorder="1" applyAlignment="1">
      <alignment vertical="top" wrapText="1"/>
    </xf>
    <xf numFmtId="9" fontId="33" fillId="0" borderId="67" xfId="0" applyNumberFormat="1" applyFont="1" applyBorder="1" applyAlignment="1">
      <alignment horizontal="center" vertical="center" wrapText="1"/>
    </xf>
    <xf numFmtId="9" fontId="0" fillId="0" borderId="67" xfId="0" applyNumberFormat="1" applyBorder="1" applyAlignment="1">
      <alignment horizontal="center" vertical="center"/>
    </xf>
    <xf numFmtId="0" fontId="6" fillId="41" borderId="38" xfId="0" applyFont="1" applyFill="1" applyBorder="1" applyAlignment="1">
      <alignment horizontal="center" vertical="center"/>
    </xf>
    <xf numFmtId="0" fontId="6" fillId="2" borderId="67" xfId="0" applyNumberFormat="1" applyFont="1" applyFill="1" applyBorder="1" applyAlignment="1">
      <alignment horizontal="center" vertical="center" wrapText="1"/>
    </xf>
    <xf numFmtId="9" fontId="6" fillId="2" borderId="67" xfId="0" applyNumberFormat="1" applyFont="1" applyFill="1" applyBorder="1" applyAlignment="1">
      <alignment horizontal="center" vertical="center" wrapText="1"/>
    </xf>
    <xf numFmtId="9" fontId="6" fillId="2" borderId="67" xfId="52" applyFont="1" applyFill="1" applyBorder="1" applyAlignment="1">
      <alignment horizontal="center" vertical="center" wrapText="1"/>
    </xf>
    <xf numFmtId="0" fontId="6" fillId="0" borderId="3" xfId="0" applyFont="1" applyFill="1" applyBorder="1" applyAlignment="1">
      <alignment vertical="center"/>
    </xf>
    <xf numFmtId="0" fontId="7" fillId="0" borderId="17" xfId="0" applyFont="1" applyBorder="1" applyAlignment="1">
      <alignment horizontal="center" vertical="center" wrapText="1"/>
    </xf>
    <xf numFmtId="0" fontId="7" fillId="0" borderId="67" xfId="0" applyFont="1" applyBorder="1" applyAlignment="1">
      <alignment horizontal="center" vertical="center"/>
    </xf>
    <xf numFmtId="0" fontId="6" fillId="0" borderId="67" xfId="0" applyFont="1" applyBorder="1" applyAlignment="1">
      <alignment horizontal="center" vertical="center"/>
    </xf>
    <xf numFmtId="0" fontId="35" fillId="0" borderId="0" xfId="0" applyFont="1" applyAlignment="1">
      <alignment horizontal="center"/>
    </xf>
    <xf numFmtId="9" fontId="0" fillId="0" borderId="67" xfId="0" applyNumberFormat="1" applyBorder="1" applyAlignment="1">
      <alignment horizontal="center" vertical="center" wrapText="1"/>
    </xf>
    <xf numFmtId="10" fontId="0" fillId="2" borderId="67" xfId="0" applyNumberFormat="1" applyFill="1" applyBorder="1" applyAlignment="1">
      <alignment horizontal="center" vertical="center" wrapText="1"/>
    </xf>
    <xf numFmtId="0" fontId="6" fillId="2" borderId="80" xfId="0" applyFont="1" applyFill="1" applyBorder="1" applyAlignment="1">
      <alignment wrapText="1"/>
    </xf>
    <xf numFmtId="0" fontId="6" fillId="2" borderId="81" xfId="0" applyFont="1" applyFill="1" applyBorder="1" applyAlignment="1">
      <alignment wrapText="1"/>
    </xf>
    <xf numFmtId="0" fontId="35" fillId="0" borderId="0" xfId="0" applyFont="1" applyAlignment="1">
      <alignment horizontal="center" vertical="center"/>
    </xf>
    <xf numFmtId="0" fontId="34" fillId="0" borderId="40" xfId="0" applyFont="1" applyBorder="1"/>
    <xf numFmtId="0" fontId="35" fillId="0" borderId="0" xfId="0" applyFont="1" applyAlignment="1">
      <alignment horizontal="center"/>
    </xf>
    <xf numFmtId="0" fontId="7" fillId="0" borderId="67" xfId="0" applyFont="1" applyBorder="1" applyAlignment="1">
      <alignment horizontal="center" vertical="center"/>
    </xf>
    <xf numFmtId="0" fontId="6" fillId="0" borderId="67" xfId="0" applyFont="1" applyBorder="1" applyAlignment="1">
      <alignment horizontal="center" vertical="center"/>
    </xf>
    <xf numFmtId="0" fontId="0" fillId="33" borderId="67" xfId="0" applyFill="1" applyBorder="1" applyAlignment="1">
      <alignment horizontal="center" vertical="center"/>
    </xf>
    <xf numFmtId="9" fontId="0" fillId="42" borderId="67" xfId="0" applyNumberFormat="1" applyFill="1" applyBorder="1" applyAlignment="1">
      <alignment vertical="top" wrapText="1"/>
    </xf>
    <xf numFmtId="0" fontId="0" fillId="32" borderId="67" xfId="0" applyFill="1" applyBorder="1" applyAlignment="1">
      <alignment horizontal="justify" vertical="top" wrapText="1"/>
    </xf>
    <xf numFmtId="9" fontId="6" fillId="0" borderId="67" xfId="52" applyFont="1" applyBorder="1" applyAlignment="1">
      <alignment horizontal="center" vertical="center"/>
    </xf>
    <xf numFmtId="0" fontId="6" fillId="33" borderId="67" xfId="0" applyFont="1" applyFill="1" applyBorder="1" applyAlignment="1">
      <alignment horizontal="center" vertical="center"/>
    </xf>
    <xf numFmtId="0" fontId="0" fillId="2" borderId="0" xfId="0" applyFont="1" applyFill="1" applyBorder="1" applyAlignment="1">
      <alignment horizontal="center" vertical="center"/>
    </xf>
    <xf numFmtId="0" fontId="7" fillId="2" borderId="80"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48" fillId="2" borderId="67" xfId="0" applyFont="1" applyFill="1" applyBorder="1" applyAlignment="1">
      <alignment vertical="center" wrapText="1"/>
    </xf>
    <xf numFmtId="0" fontId="35" fillId="32" borderId="45" xfId="0" applyFont="1" applyFill="1" applyBorder="1" applyAlignment="1">
      <alignment horizontal="center" vertical="center"/>
    </xf>
    <xf numFmtId="0" fontId="0" fillId="2" borderId="67" xfId="0" applyFill="1" applyBorder="1"/>
    <xf numFmtId="0" fontId="7" fillId="2" borderId="1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9"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48" xfId="0" applyFont="1" applyFill="1" applyBorder="1" applyAlignment="1">
      <alignment horizontal="justify" vertical="center"/>
    </xf>
    <xf numFmtId="0" fontId="7" fillId="2" borderId="47" xfId="0" applyFont="1" applyFill="1" applyBorder="1" applyAlignment="1">
      <alignment horizontal="justify" vertical="center" wrapText="1"/>
    </xf>
    <xf numFmtId="0" fontId="13" fillId="2" borderId="58" xfId="0" applyFont="1" applyFill="1" applyBorder="1" applyAlignment="1">
      <alignment horizontal="justify" vertical="center" wrapText="1"/>
    </xf>
    <xf numFmtId="0" fontId="13" fillId="2" borderId="59" xfId="0" applyFont="1" applyFill="1" applyBorder="1" applyAlignment="1">
      <alignment horizontal="justify" vertical="center"/>
    </xf>
    <xf numFmtId="0" fontId="7" fillId="2" borderId="18" xfId="0" applyFont="1" applyFill="1" applyBorder="1" applyAlignment="1">
      <alignment horizontal="justify" vertical="center" wrapText="1"/>
    </xf>
    <xf numFmtId="0" fontId="7" fillId="2" borderId="48" xfId="0" applyFont="1" applyFill="1" applyBorder="1" applyAlignment="1">
      <alignment horizontal="justify" vertical="center" wrapText="1"/>
    </xf>
    <xf numFmtId="0" fontId="6" fillId="2" borderId="67" xfId="0" applyFont="1" applyFill="1" applyBorder="1" applyAlignment="1">
      <alignment horizontal="justify" vertical="center" wrapText="1"/>
    </xf>
    <xf numFmtId="0" fontId="34" fillId="0" borderId="40" xfId="0" applyFont="1" applyBorder="1" applyAlignment="1">
      <alignment horizontal="left"/>
    </xf>
    <xf numFmtId="0" fontId="34" fillId="0" borderId="37" xfId="0" applyFont="1" applyBorder="1" applyAlignment="1">
      <alignment horizontal="left"/>
    </xf>
    <xf numFmtId="0" fontId="34" fillId="0" borderId="84" xfId="0" applyFont="1" applyBorder="1" applyAlignment="1">
      <alignment horizontal="left"/>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85" xfId="0" applyFont="1" applyBorder="1" applyAlignment="1">
      <alignment horizontal="left" vertical="center" wrapText="1"/>
    </xf>
    <xf numFmtId="0" fontId="4" fillId="0" borderId="70" xfId="0" applyFont="1" applyBorder="1" applyAlignment="1">
      <alignment horizontal="left" vertical="center" wrapText="1"/>
    </xf>
    <xf numFmtId="0" fontId="4" fillId="0" borderId="39" xfId="0" applyFont="1" applyBorder="1" applyAlignment="1">
      <alignment horizontal="left" vertical="center" wrapText="1"/>
    </xf>
    <xf numFmtId="0" fontId="34" fillId="0" borderId="21" xfId="0" applyFont="1" applyBorder="1" applyAlignment="1">
      <alignment horizontal="center"/>
    </xf>
    <xf numFmtId="0" fontId="34" fillId="0" borderId="0" xfId="0" applyFont="1" applyBorder="1" applyAlignment="1">
      <alignment horizontal="center"/>
    </xf>
    <xf numFmtId="0" fontId="34" fillId="0" borderId="74" xfId="0" applyFont="1" applyBorder="1" applyAlignment="1">
      <alignment horizontal="center"/>
    </xf>
    <xf numFmtId="0" fontId="34" fillId="0" borderId="21" xfId="0" applyFont="1" applyBorder="1" applyAlignment="1">
      <alignment horizontal="left"/>
    </xf>
    <xf numFmtId="0" fontId="34" fillId="0" borderId="0" xfId="0" applyFont="1" applyBorder="1" applyAlignment="1">
      <alignment horizontal="left"/>
    </xf>
    <xf numFmtId="0" fontId="34" fillId="0" borderId="74" xfId="0" applyFont="1" applyBorder="1" applyAlignment="1">
      <alignment horizontal="left"/>
    </xf>
    <xf numFmtId="0" fontId="34" fillId="0" borderId="11" xfId="0" applyFont="1" applyBorder="1" applyAlignment="1">
      <alignment horizontal="left" wrapText="1"/>
    </xf>
    <xf numFmtId="0" fontId="34" fillId="0" borderId="44" xfId="0" applyFont="1" applyBorder="1" applyAlignment="1">
      <alignment horizontal="left" wrapText="1"/>
    </xf>
    <xf numFmtId="0" fontId="34" fillId="0" borderId="46" xfId="0" applyFont="1" applyBorder="1" applyAlignment="1">
      <alignment horizontal="left" wrapText="1"/>
    </xf>
    <xf numFmtId="0" fontId="4" fillId="4" borderId="67" xfId="0" applyFont="1" applyFill="1" applyBorder="1" applyAlignment="1">
      <alignment horizontal="left" vertical="center" wrapText="1"/>
    </xf>
    <xf numFmtId="0" fontId="7" fillId="2" borderId="66"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0" borderId="66"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66" xfId="0" applyFont="1" applyBorder="1" applyAlignment="1">
      <alignment horizontal="center" vertical="center" wrapText="1"/>
    </xf>
    <xf numFmtId="0" fontId="7" fillId="0" borderId="71"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66" xfId="0" applyFont="1" applyFill="1" applyBorder="1" applyAlignment="1">
      <alignment horizontal="left" vertical="center" wrapText="1"/>
    </xf>
    <xf numFmtId="0" fontId="7" fillId="2" borderId="7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9" fillId="2" borderId="57"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2" borderId="4" xfId="0"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8" fillId="0" borderId="0" xfId="0" applyFont="1" applyAlignment="1">
      <alignment horizontal="center"/>
    </xf>
    <xf numFmtId="0" fontId="4" fillId="0" borderId="0" xfId="0" applyFont="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4" fillId="4" borderId="88"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22" xfId="0" applyFont="1" applyFill="1" applyBorder="1" applyAlignment="1">
      <alignment horizontal="left" vertical="center" wrapText="1"/>
    </xf>
    <xf numFmtId="0" fontId="3" fillId="2" borderId="88"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22" xfId="0" applyFont="1" applyFill="1" applyBorder="1" applyAlignment="1">
      <alignment horizontal="center" vertical="top" wrapText="1"/>
    </xf>
    <xf numFmtId="9" fontId="7" fillId="2" borderId="57" xfId="0" applyNumberFormat="1" applyFont="1" applyFill="1" applyBorder="1" applyAlignment="1">
      <alignment horizontal="center" vertical="center" wrapText="1"/>
    </xf>
    <xf numFmtId="9" fontId="7" fillId="2" borderId="71" xfId="0" applyNumberFormat="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4" fillId="0" borderId="37" xfId="0" applyFont="1" applyBorder="1" applyAlignment="1">
      <alignment horizontal="center"/>
    </xf>
    <xf numFmtId="0" fontId="3" fillId="32" borderId="67" xfId="0" applyFont="1" applyFill="1" applyBorder="1" applyAlignment="1">
      <alignment horizontal="center"/>
    </xf>
    <xf numFmtId="0" fontId="33" fillId="32" borderId="67" xfId="0" applyFont="1" applyFill="1" applyBorder="1" applyAlignment="1">
      <alignment horizontal="center"/>
    </xf>
    <xf numFmtId="9" fontId="0" fillId="0" borderId="80" xfId="52" applyFont="1" applyBorder="1" applyAlignment="1">
      <alignment horizontal="center" vertical="center"/>
    </xf>
    <xf numFmtId="9" fontId="0" fillId="0" borderId="81" xfId="52" applyFont="1" applyBorder="1" applyAlignment="1">
      <alignment horizontal="center" vertical="center"/>
    </xf>
    <xf numFmtId="0" fontId="38" fillId="0" borderId="66" xfId="0" applyFont="1" applyBorder="1" applyAlignment="1">
      <alignment horizontal="center" vertical="center"/>
    </xf>
    <xf numFmtId="0" fontId="38" fillId="0" borderId="71" xfId="0" applyFont="1" applyBorder="1" applyAlignment="1">
      <alignment horizontal="center" vertical="center"/>
    </xf>
    <xf numFmtId="0" fontId="38" fillId="0" borderId="5" xfId="0" applyFont="1" applyBorder="1" applyAlignment="1">
      <alignment horizontal="center" vertical="center"/>
    </xf>
    <xf numFmtId="0" fontId="36" fillId="0" borderId="66" xfId="0" applyFont="1" applyBorder="1" applyAlignment="1">
      <alignment horizontal="center" vertical="center"/>
    </xf>
    <xf numFmtId="0" fontId="36" fillId="0" borderId="71" xfId="0" applyFont="1" applyBorder="1" applyAlignment="1">
      <alignment horizontal="center" vertical="center"/>
    </xf>
    <xf numFmtId="9" fontId="0" fillId="0" borderId="3" xfId="52" applyFont="1" applyBorder="1" applyAlignment="1">
      <alignment horizontal="center" vertical="center"/>
    </xf>
    <xf numFmtId="0" fontId="0" fillId="0" borderId="80" xfId="0" applyBorder="1" applyAlignment="1">
      <alignment horizontal="center" vertical="center"/>
    </xf>
    <xf numFmtId="0" fontId="0" fillId="0" borderId="3" xfId="0" applyBorder="1" applyAlignment="1">
      <alignment horizontal="center" vertical="center"/>
    </xf>
    <xf numFmtId="0" fontId="0" fillId="0" borderId="81" xfId="0" applyBorder="1" applyAlignment="1">
      <alignment horizontal="center" vertical="center"/>
    </xf>
    <xf numFmtId="0" fontId="0" fillId="0" borderId="80" xfId="0" applyBorder="1" applyAlignment="1">
      <alignment horizontal="center"/>
    </xf>
    <xf numFmtId="0" fontId="0" fillId="0" borderId="3" xfId="0" applyBorder="1" applyAlignment="1">
      <alignment horizontal="center"/>
    </xf>
    <xf numFmtId="0" fontId="0" fillId="0" borderId="81" xfId="0" applyBorder="1" applyAlignment="1">
      <alignment horizontal="center"/>
    </xf>
    <xf numFmtId="9" fontId="6" fillId="0" borderId="67" xfId="0" applyNumberFormat="1" applyFont="1" applyBorder="1" applyAlignment="1">
      <alignment horizontal="center" vertical="center" wrapText="1"/>
    </xf>
    <xf numFmtId="0" fontId="6" fillId="0" borderId="67" xfId="0" applyNumberFormat="1" applyFont="1" applyBorder="1" applyAlignment="1">
      <alignment horizontal="center" vertical="center" wrapText="1"/>
    </xf>
    <xf numFmtId="0" fontId="38" fillId="32" borderId="66" xfId="0" applyFont="1" applyFill="1" applyBorder="1" applyAlignment="1">
      <alignment horizontal="center" vertical="center"/>
    </xf>
    <xf numFmtId="0" fontId="38" fillId="32" borderId="71" xfId="0" applyFont="1" applyFill="1" applyBorder="1" applyAlignment="1">
      <alignment horizontal="center" vertical="center"/>
    </xf>
    <xf numFmtId="0" fontId="38" fillId="32" borderId="4" xfId="0" applyFont="1" applyFill="1" applyBorder="1" applyAlignment="1">
      <alignment horizontal="center" vertical="center"/>
    </xf>
    <xf numFmtId="0" fontId="36" fillId="32" borderId="66" xfId="0" applyFont="1" applyFill="1" applyBorder="1" applyAlignment="1">
      <alignment horizontal="center" vertical="center"/>
    </xf>
    <xf numFmtId="0" fontId="36" fillId="32" borderId="71" xfId="0" applyFont="1" applyFill="1" applyBorder="1" applyAlignment="1">
      <alignment horizontal="center" vertical="center"/>
    </xf>
    <xf numFmtId="0" fontId="36" fillId="32" borderId="4" xfId="0" applyFont="1" applyFill="1" applyBorder="1" applyAlignment="1">
      <alignment horizontal="center" vertical="center"/>
    </xf>
    <xf numFmtId="0" fontId="35" fillId="0" borderId="0" xfId="0" applyFont="1" applyAlignment="1">
      <alignment horizontal="center"/>
    </xf>
    <xf numFmtId="0" fontId="6" fillId="2" borderId="8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81" xfId="0" applyFont="1" applyFill="1" applyBorder="1" applyAlignment="1">
      <alignment horizontal="center" vertical="center" wrapText="1"/>
    </xf>
    <xf numFmtId="9" fontId="6" fillId="2" borderId="80" xfId="52" applyFont="1" applyFill="1" applyBorder="1" applyAlignment="1">
      <alignment horizontal="center" vertical="center" wrapText="1"/>
    </xf>
    <xf numFmtId="9" fontId="6" fillId="2" borderId="3" xfId="52" applyFont="1" applyFill="1" applyBorder="1" applyAlignment="1">
      <alignment horizontal="center" vertical="center" wrapText="1"/>
    </xf>
    <xf numFmtId="9" fontId="6" fillId="2" borderId="81" xfId="52" applyFont="1" applyFill="1" applyBorder="1" applyAlignment="1">
      <alignment horizontal="center" vertical="center" wrapText="1"/>
    </xf>
    <xf numFmtId="0" fontId="0" fillId="32" borderId="66" xfId="0" applyFill="1" applyBorder="1" applyAlignment="1">
      <alignment horizontal="center" vertical="center"/>
    </xf>
    <xf numFmtId="0" fontId="0" fillId="32" borderId="71" xfId="0" applyFill="1" applyBorder="1" applyAlignment="1">
      <alignment horizontal="center" vertical="center"/>
    </xf>
    <xf numFmtId="0" fontId="0" fillId="32" borderId="4" xfId="0" applyFill="1" applyBorder="1" applyAlignment="1">
      <alignment horizontal="center" vertical="center"/>
    </xf>
    <xf numFmtId="9" fontId="6" fillId="2" borderId="69"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10" xfId="0" applyFont="1" applyFill="1" applyBorder="1" applyAlignment="1">
      <alignment horizontal="center" vertical="center"/>
    </xf>
    <xf numFmtId="9" fontId="6" fillId="2" borderId="69" xfId="52" applyFont="1" applyFill="1" applyBorder="1" applyAlignment="1">
      <alignment horizontal="center" vertical="center"/>
    </xf>
    <xf numFmtId="9" fontId="6" fillId="2" borderId="10" xfId="52" applyFont="1" applyFill="1" applyBorder="1" applyAlignment="1">
      <alignment horizontal="center" vertical="center"/>
    </xf>
    <xf numFmtId="9" fontId="6" fillId="2" borderId="67" xfId="0" applyNumberFormat="1" applyFont="1" applyFill="1" applyBorder="1" applyAlignment="1">
      <alignment horizontal="center" vertical="center" wrapText="1"/>
    </xf>
    <xf numFmtId="0" fontId="6" fillId="2" borderId="67" xfId="0" applyFont="1" applyFill="1" applyBorder="1" applyAlignment="1">
      <alignment horizontal="center" vertical="center" wrapText="1"/>
    </xf>
    <xf numFmtId="0" fontId="38" fillId="32" borderId="5" xfId="0" applyFont="1" applyFill="1" applyBorder="1" applyAlignment="1">
      <alignment horizontal="center" vertical="center"/>
    </xf>
    <xf numFmtId="0" fontId="38" fillId="32" borderId="36" xfId="0" applyFont="1" applyFill="1" applyBorder="1" applyAlignment="1">
      <alignment horizontal="center" vertical="center"/>
    </xf>
    <xf numFmtId="0" fontId="0" fillId="32" borderId="66" xfId="0" applyFont="1" applyFill="1" applyBorder="1" applyAlignment="1">
      <alignment horizontal="center" vertical="center"/>
    </xf>
    <xf numFmtId="0" fontId="0" fillId="32" borderId="71" xfId="0" applyFont="1" applyFill="1" applyBorder="1" applyAlignment="1">
      <alignment horizontal="center" vertical="center"/>
    </xf>
    <xf numFmtId="0" fontId="0" fillId="32" borderId="4" xfId="0" applyFont="1" applyFill="1" applyBorder="1" applyAlignment="1">
      <alignment horizontal="center"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 fillId="4" borderId="90"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9" xfId="0" applyFont="1" applyFill="1" applyBorder="1" applyAlignment="1">
      <alignment horizontal="left" vertical="center" wrapText="1"/>
    </xf>
    <xf numFmtId="0" fontId="6" fillId="0" borderId="74" xfId="0" applyFont="1" applyBorder="1" applyAlignment="1">
      <alignment horizontal="center" vertical="center" wrapText="1"/>
    </xf>
    <xf numFmtId="0" fontId="7" fillId="0" borderId="17" xfId="0" applyFont="1" applyBorder="1" applyAlignment="1">
      <alignment horizontal="center" vertical="center" wrapText="1"/>
    </xf>
    <xf numFmtId="0" fontId="3" fillId="4" borderId="6" xfId="0" applyFont="1" applyFill="1" applyBorder="1" applyAlignment="1">
      <alignment horizontal="left" vertical="center" wrapText="1"/>
    </xf>
    <xf numFmtId="0" fontId="6" fillId="2" borderId="69" xfId="0" applyFont="1" applyFill="1" applyBorder="1" applyAlignment="1">
      <alignment horizontal="center" vertical="center"/>
    </xf>
    <xf numFmtId="0" fontId="38" fillId="32" borderId="80" xfId="0" applyFont="1" applyFill="1" applyBorder="1" applyAlignment="1">
      <alignment horizontal="center" vertical="center"/>
    </xf>
    <xf numFmtId="0" fontId="38" fillId="32" borderId="81" xfId="0" applyFont="1" applyFill="1" applyBorder="1" applyAlignment="1">
      <alignment horizontal="center" vertical="center"/>
    </xf>
    <xf numFmtId="0" fontId="36" fillId="32" borderId="80" xfId="0" applyFont="1" applyFill="1" applyBorder="1" applyAlignment="1">
      <alignment horizontal="center" vertical="center"/>
    </xf>
    <xf numFmtId="0" fontId="36" fillId="32" borderId="81" xfId="0" applyFont="1" applyFill="1" applyBorder="1" applyAlignment="1">
      <alignment horizontal="center" vertical="center"/>
    </xf>
    <xf numFmtId="9" fontId="6" fillId="2" borderId="80" xfId="0" applyNumberFormat="1" applyFont="1" applyFill="1" applyBorder="1" applyAlignment="1">
      <alignment horizontal="center" vertical="center"/>
    </xf>
    <xf numFmtId="9" fontId="6" fillId="2" borderId="71" xfId="0" applyNumberFormat="1" applyFont="1" applyFill="1" applyBorder="1" applyAlignment="1">
      <alignment horizontal="center" vertical="center"/>
    </xf>
    <xf numFmtId="9" fontId="6" fillId="2" borderId="81" xfId="0" applyNumberFormat="1" applyFont="1" applyFill="1" applyBorder="1" applyAlignment="1">
      <alignment horizontal="center" vertical="center"/>
    </xf>
    <xf numFmtId="9" fontId="6" fillId="2" borderId="67" xfId="0" applyNumberFormat="1" applyFont="1" applyFill="1" applyBorder="1" applyAlignment="1">
      <alignment horizontal="center" vertical="center"/>
    </xf>
    <xf numFmtId="0" fontId="6" fillId="2" borderId="67" xfId="0" applyFont="1" applyFill="1" applyBorder="1" applyAlignment="1">
      <alignment horizontal="center" vertical="center"/>
    </xf>
    <xf numFmtId="0" fontId="36" fillId="0" borderId="80" xfId="0" applyFont="1" applyBorder="1" applyAlignment="1">
      <alignment horizontal="center" vertical="center" wrapText="1"/>
    </xf>
    <xf numFmtId="0" fontId="36" fillId="0" borderId="81"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3" xfId="0" applyFont="1" applyBorder="1" applyAlignment="1">
      <alignment horizontal="center" vertical="center" wrapText="1"/>
    </xf>
    <xf numFmtId="0" fontId="4" fillId="4" borderId="0" xfId="0" applyFont="1" applyFill="1" applyAlignment="1">
      <alignment horizontal="left" vertical="top" wrapText="1"/>
    </xf>
    <xf numFmtId="0" fontId="4" fillId="4" borderId="22"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7" fillId="31" borderId="6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5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0" borderId="57" xfId="0" applyFont="1" applyBorder="1" applyAlignment="1">
      <alignment horizontal="center" vertical="center" wrapText="1"/>
    </xf>
    <xf numFmtId="0" fontId="7" fillId="0" borderId="34" xfId="0" applyFont="1" applyBorder="1" applyAlignment="1">
      <alignment horizontal="center" vertical="center" wrapText="1"/>
    </xf>
    <xf numFmtId="0" fontId="11"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7" fillId="0" borderId="75"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80"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3" fillId="4" borderId="1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22" xfId="0" applyFont="1" applyFill="1" applyBorder="1" applyAlignment="1">
      <alignment horizontal="left" vertical="center" wrapText="1"/>
    </xf>
    <xf numFmtId="0" fontId="7" fillId="0" borderId="63" xfId="0" applyFont="1" applyBorder="1" applyAlignment="1">
      <alignment horizontal="center" vertical="center" wrapText="1"/>
    </xf>
    <xf numFmtId="0" fontId="3" fillId="4" borderId="43"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0" fillId="0" borderId="80" xfId="0" applyBorder="1" applyAlignment="1">
      <alignment horizontal="center" vertical="center" wrapText="1"/>
    </xf>
    <xf numFmtId="0" fontId="0" fillId="0" borderId="3" xfId="0" applyBorder="1" applyAlignment="1">
      <alignment horizontal="center" vertical="center" wrapText="1"/>
    </xf>
    <xf numFmtId="0" fontId="0" fillId="0" borderId="81" xfId="0" applyBorder="1" applyAlignment="1">
      <alignment horizontal="center" vertical="center" wrapText="1"/>
    </xf>
    <xf numFmtId="0" fontId="7" fillId="0" borderId="67" xfId="0" applyFont="1" applyBorder="1" applyAlignment="1">
      <alignment horizontal="center" vertical="center"/>
    </xf>
    <xf numFmtId="0" fontId="7" fillId="0" borderId="57" xfId="0" applyFont="1" applyBorder="1" applyAlignment="1">
      <alignment horizontal="center" vertical="center"/>
    </xf>
    <xf numFmtId="0" fontId="6" fillId="0" borderId="8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1" xfId="0" applyFont="1" applyBorder="1" applyAlignment="1">
      <alignment horizontal="center" vertical="center" wrapText="1"/>
    </xf>
    <xf numFmtId="0" fontId="36" fillId="0" borderId="66"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4" xfId="0" applyFont="1" applyBorder="1" applyAlignment="1">
      <alignment horizontal="center" vertical="center" wrapText="1"/>
    </xf>
    <xf numFmtId="0" fontId="7" fillId="0" borderId="67" xfId="0" applyFont="1" applyBorder="1" applyAlignment="1">
      <alignment horizontal="center" vertical="center" wrapText="1"/>
    </xf>
    <xf numFmtId="0" fontId="11" fillId="2" borderId="2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83" xfId="0" applyFont="1" applyFill="1" applyBorder="1" applyAlignment="1">
      <alignment horizontal="left" vertical="center" wrapText="1"/>
    </xf>
    <xf numFmtId="0" fontId="11" fillId="2" borderId="76" xfId="0" applyFont="1" applyFill="1" applyBorder="1" applyAlignment="1">
      <alignment horizontal="left" vertical="center" wrapText="1"/>
    </xf>
    <xf numFmtId="0" fontId="11" fillId="2" borderId="77"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0" fillId="0" borderId="42" xfId="0" applyBorder="1" applyAlignment="1">
      <alignment horizontal="center"/>
    </xf>
    <xf numFmtId="0" fontId="0" fillId="0" borderId="4" xfId="0" applyBorder="1" applyAlignment="1">
      <alignment horizontal="center"/>
    </xf>
    <xf numFmtId="0" fontId="7" fillId="2" borderId="3" xfId="0" applyFont="1" applyFill="1" applyBorder="1" applyAlignment="1">
      <alignment horizontal="center" vertical="center" wrapText="1"/>
    </xf>
    <xf numFmtId="0" fontId="34" fillId="0" borderId="0" xfId="0" applyFont="1" applyBorder="1" applyAlignment="1">
      <alignment horizontal="left" wrapText="1"/>
    </xf>
    <xf numFmtId="0" fontId="34" fillId="0" borderId="11" xfId="0" applyFont="1" applyBorder="1" applyAlignment="1">
      <alignment horizontal="center" wrapText="1"/>
    </xf>
    <xf numFmtId="0" fontId="34" fillId="0" borderId="44" xfId="0" applyFont="1" applyBorder="1" applyAlignment="1">
      <alignment horizontal="center" wrapText="1"/>
    </xf>
    <xf numFmtId="0" fontId="34" fillId="0" borderId="46" xfId="0" applyFont="1" applyBorder="1" applyAlignment="1">
      <alignment horizontal="center" wrapText="1"/>
    </xf>
    <xf numFmtId="0" fontId="35" fillId="32" borderId="80"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35" fillId="32" borderId="81" xfId="0" applyFont="1" applyFill="1" applyBorder="1" applyAlignment="1">
      <alignment horizontal="left" vertical="center" wrapText="1"/>
    </xf>
    <xf numFmtId="0" fontId="0" fillId="32" borderId="80" xfId="0" applyFill="1" applyBorder="1" applyAlignment="1">
      <alignment horizontal="center"/>
    </xf>
    <xf numFmtId="0" fontId="0" fillId="32" borderId="3" xfId="0" applyFill="1" applyBorder="1" applyAlignment="1">
      <alignment horizontal="center"/>
    </xf>
    <xf numFmtId="0" fontId="0" fillId="32" borderId="81" xfId="0" applyFill="1" applyBorder="1" applyAlignment="1">
      <alignment horizont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9" fontId="0" fillId="33" borderId="80" xfId="0" applyNumberFormat="1" applyFill="1" applyBorder="1" applyAlignment="1">
      <alignment horizontal="center" vertical="center"/>
    </xf>
    <xf numFmtId="0" fontId="0" fillId="33" borderId="3" xfId="0" applyFill="1" applyBorder="1" applyAlignment="1">
      <alignment horizontal="center" vertical="center"/>
    </xf>
    <xf numFmtId="0" fontId="0" fillId="33" borderId="81" xfId="0" applyFill="1" applyBorder="1" applyAlignment="1">
      <alignment horizontal="center"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9" fontId="6" fillId="0" borderId="80" xfId="52" applyFont="1" applyBorder="1" applyAlignment="1">
      <alignment horizontal="center" vertical="center"/>
    </xf>
    <xf numFmtId="9" fontId="6" fillId="0" borderId="3" xfId="52" applyFont="1" applyBorder="1" applyAlignment="1">
      <alignment horizontal="center" vertical="center"/>
    </xf>
    <xf numFmtId="9" fontId="6" fillId="0" borderId="81" xfId="52" applyFont="1" applyBorder="1" applyAlignment="1">
      <alignment horizontal="center" vertical="center"/>
    </xf>
    <xf numFmtId="0" fontId="0" fillId="40" borderId="80" xfId="0" applyFill="1" applyBorder="1" applyAlignment="1">
      <alignment horizontal="center" vertical="center"/>
    </xf>
    <xf numFmtId="0" fontId="0" fillId="40" borderId="3" xfId="0" applyFill="1" applyBorder="1" applyAlignment="1">
      <alignment horizontal="center" vertical="center"/>
    </xf>
    <xf numFmtId="0" fontId="0" fillId="40" borderId="81" xfId="0" applyFill="1" applyBorder="1" applyAlignment="1">
      <alignment horizontal="center" vertical="center"/>
    </xf>
    <xf numFmtId="0" fontId="6" fillId="0" borderId="67" xfId="0" applyFont="1" applyBorder="1" applyAlignment="1">
      <alignment horizontal="center" vertical="center"/>
    </xf>
    <xf numFmtId="0" fontId="6" fillId="0" borderId="69" xfId="0" applyFont="1" applyBorder="1" applyAlignment="1">
      <alignment horizontal="center" vertical="center"/>
    </xf>
    <xf numFmtId="0" fontId="6" fillId="0" borderId="88" xfId="0" applyFont="1" applyBorder="1" applyAlignment="1">
      <alignment horizontal="center" vertical="center"/>
    </xf>
    <xf numFmtId="0" fontId="0" fillId="32" borderId="72" xfId="0" applyFill="1" applyBorder="1" applyAlignment="1">
      <alignment horizontal="center" vertical="center"/>
    </xf>
    <xf numFmtId="0" fontId="0" fillId="32" borderId="22" xfId="0" applyFill="1" applyBorder="1" applyAlignment="1">
      <alignment horizontal="center" vertical="center"/>
    </xf>
    <xf numFmtId="0" fontId="0" fillId="32" borderId="77" xfId="0" applyFill="1" applyBorder="1" applyAlignment="1">
      <alignment horizontal="center" vertical="center"/>
    </xf>
    <xf numFmtId="0" fontId="7" fillId="32" borderId="80" xfId="0" applyFont="1" applyFill="1" applyBorder="1" applyAlignment="1">
      <alignment horizontal="center" vertical="center" wrapText="1"/>
    </xf>
    <xf numFmtId="0" fontId="7" fillId="32" borderId="81" xfId="0" applyFont="1" applyFill="1" applyBorder="1" applyAlignment="1">
      <alignment horizontal="center" vertical="center" wrapText="1"/>
    </xf>
    <xf numFmtId="0" fontId="7" fillId="32" borderId="72" xfId="0" applyFont="1" applyFill="1" applyBorder="1" applyAlignment="1">
      <alignment horizontal="left" vertical="center" wrapText="1"/>
    </xf>
    <xf numFmtId="0" fontId="7" fillId="32" borderId="22" xfId="0" applyFont="1" applyFill="1" applyBorder="1" applyAlignment="1">
      <alignment horizontal="left" vertical="center" wrapText="1"/>
    </xf>
    <xf numFmtId="0" fontId="7" fillId="32" borderId="77" xfId="0" applyFont="1" applyFill="1" applyBorder="1" applyAlignment="1">
      <alignment horizontal="left" vertical="center" wrapText="1"/>
    </xf>
    <xf numFmtId="0" fontId="32" fillId="0" borderId="80" xfId="0" applyFont="1" applyBorder="1" applyAlignment="1">
      <alignment horizontal="center" wrapText="1"/>
    </xf>
    <xf numFmtId="0" fontId="32" fillId="0" borderId="71" xfId="0" applyFont="1" applyBorder="1" applyAlignment="1">
      <alignment horizontal="center" wrapText="1"/>
    </xf>
    <xf numFmtId="0" fontId="32" fillId="0" borderId="81" xfId="0" applyFont="1" applyBorder="1" applyAlignment="1">
      <alignment horizontal="center" wrapText="1"/>
    </xf>
    <xf numFmtId="0" fontId="4" fillId="4" borderId="38"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4" fillId="4" borderId="39" xfId="0" applyFont="1" applyFill="1" applyBorder="1" applyAlignment="1">
      <alignment horizontal="left" vertical="center" wrapText="1"/>
    </xf>
    <xf numFmtId="166" fontId="6" fillId="0" borderId="66" xfId="0" applyNumberFormat="1" applyFont="1" applyBorder="1" applyAlignment="1">
      <alignment horizontal="center" vertical="center" wrapText="1"/>
    </xf>
    <xf numFmtId="166" fontId="6" fillId="0" borderId="4" xfId="0" applyNumberFormat="1" applyFont="1" applyBorder="1" applyAlignment="1">
      <alignment horizontal="center" vertical="center" wrapText="1"/>
    </xf>
    <xf numFmtId="165" fontId="5" fillId="6" borderId="66" xfId="0" applyNumberFormat="1" applyFont="1" applyFill="1" applyBorder="1" applyAlignment="1">
      <alignment horizontal="center" vertical="center" wrapText="1"/>
    </xf>
    <xf numFmtId="165" fontId="5" fillId="6" borderId="71" xfId="0" applyNumberFormat="1" applyFont="1" applyFill="1" applyBorder="1" applyAlignment="1">
      <alignment horizontal="center" vertical="center" wrapText="1"/>
    </xf>
    <xf numFmtId="165" fontId="5" fillId="6" borderId="4"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2" borderId="38" xfId="0" applyFont="1" applyFill="1" applyBorder="1" applyAlignment="1">
      <alignment horizontal="left" vertical="center" wrapText="1"/>
    </xf>
    <xf numFmtId="0" fontId="11" fillId="2" borderId="70"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7" fillId="0" borderId="67" xfId="0" applyFont="1" applyBorder="1" applyAlignment="1">
      <alignment horizontal="justify" vertical="center" wrapText="1"/>
    </xf>
    <xf numFmtId="165" fontId="7" fillId="6" borderId="33" xfId="0" applyNumberFormat="1" applyFont="1" applyFill="1" applyBorder="1" applyAlignment="1">
      <alignment horizontal="center" vertical="center" wrapText="1"/>
    </xf>
    <xf numFmtId="165" fontId="7" fillId="6" borderId="57" xfId="0" applyNumberFormat="1" applyFont="1" applyFill="1" applyBorder="1" applyAlignment="1">
      <alignment horizontal="center" vertical="center" wrapText="1"/>
    </xf>
    <xf numFmtId="165" fontId="7" fillId="6" borderId="3" xfId="0" applyNumberFormat="1" applyFont="1" applyFill="1" applyBorder="1" applyAlignment="1">
      <alignment horizontal="center" vertical="center" wrapText="1"/>
    </xf>
    <xf numFmtId="165" fontId="7" fillId="6" borderId="4" xfId="0" applyNumberFormat="1" applyFont="1" applyFill="1" applyBorder="1" applyAlignment="1">
      <alignment horizontal="center" vertical="center" wrapText="1"/>
    </xf>
    <xf numFmtId="0" fontId="7"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4" fillId="4" borderId="43"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4" fontId="7" fillId="2" borderId="80" xfId="0" applyNumberFormat="1" applyFont="1" applyFill="1" applyBorder="1" applyAlignment="1">
      <alignment horizontal="center" vertical="center"/>
    </xf>
    <xf numFmtId="4" fontId="7" fillId="2" borderId="81" xfId="0" applyNumberFormat="1" applyFont="1" applyFill="1" applyBorder="1" applyAlignment="1">
      <alignment horizontal="center" vertical="center"/>
    </xf>
    <xf numFmtId="0" fontId="5" fillId="6" borderId="66"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2" borderId="65"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7" borderId="50"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7" borderId="52" xfId="0" applyFont="1" applyFill="1" applyBorder="1" applyAlignment="1">
      <alignment horizontal="center" vertical="center" wrapText="1"/>
    </xf>
    <xf numFmtId="165" fontId="7" fillId="6" borderId="42" xfId="0" applyNumberFormat="1" applyFont="1" applyFill="1" applyBorder="1" applyAlignment="1">
      <alignment horizontal="center" vertical="center" wrapText="1"/>
    </xf>
    <xf numFmtId="0" fontId="7" fillId="7" borderId="61"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7" fillId="7" borderId="60" xfId="0" applyFont="1" applyFill="1" applyBorder="1" applyAlignment="1">
      <alignment horizontal="center" vertical="center" wrapText="1"/>
    </xf>
    <xf numFmtId="166" fontId="6" fillId="0" borderId="71" xfId="0" applyNumberFormat="1" applyFont="1" applyBorder="1" applyAlignment="1">
      <alignment horizontal="center" vertical="center" wrapText="1"/>
    </xf>
    <xf numFmtId="0" fontId="7" fillId="7" borderId="34" xfId="0" applyFont="1" applyFill="1" applyBorder="1" applyAlignment="1">
      <alignment horizontal="center" vertical="center" wrapText="1"/>
    </xf>
    <xf numFmtId="0" fontId="7" fillId="7" borderId="63" xfId="0" applyFont="1" applyFill="1" applyBorder="1" applyAlignment="1">
      <alignment horizontal="center" vertical="center" wrapText="1"/>
    </xf>
    <xf numFmtId="165" fontId="7" fillId="6" borderId="55" xfId="0" applyNumberFormat="1" applyFont="1" applyFill="1" applyBorder="1" applyAlignment="1">
      <alignment horizontal="center" vertical="center" wrapText="1"/>
    </xf>
    <xf numFmtId="165" fontId="7" fillId="6" borderId="64" xfId="0" applyNumberFormat="1" applyFont="1" applyFill="1" applyBorder="1" applyAlignment="1">
      <alignment horizontal="center" vertical="center" wrapText="1"/>
    </xf>
    <xf numFmtId="165" fontId="7" fillId="6" borderId="18" xfId="0" applyNumberFormat="1"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2" borderId="63" xfId="0" applyFont="1" applyFill="1" applyBorder="1" applyAlignment="1">
      <alignment horizontal="center" vertical="center" wrapText="1"/>
    </xf>
    <xf numFmtId="166" fontId="6" fillId="0" borderId="80" xfId="0" applyNumberFormat="1" applyFont="1" applyBorder="1" applyAlignment="1">
      <alignment horizontal="center" vertical="center" wrapText="1"/>
    </xf>
    <xf numFmtId="166" fontId="6" fillId="0" borderId="81" xfId="0" applyNumberFormat="1" applyFont="1" applyBorder="1" applyAlignment="1">
      <alignment horizontal="center" vertical="center" wrapText="1"/>
    </xf>
    <xf numFmtId="0" fontId="7" fillId="7" borderId="57"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6" borderId="33" xfId="0" applyFont="1" applyFill="1" applyBorder="1" applyAlignment="1">
      <alignment horizontal="center" vertical="center" wrapText="1"/>
    </xf>
    <xf numFmtId="9" fontId="0" fillId="0" borderId="80" xfId="0" applyNumberFormat="1" applyBorder="1" applyAlignment="1">
      <alignment horizontal="center" vertical="center"/>
    </xf>
    <xf numFmtId="9" fontId="0" fillId="0" borderId="3" xfId="0" applyNumberFormat="1" applyBorder="1" applyAlignment="1">
      <alignment horizontal="center" vertical="center"/>
    </xf>
    <xf numFmtId="9" fontId="0" fillId="0" borderId="81" xfId="0" applyNumberFormat="1" applyBorder="1" applyAlignment="1">
      <alignment horizontal="center" vertical="center"/>
    </xf>
    <xf numFmtId="0" fontId="6" fillId="0" borderId="66" xfId="0" applyFont="1" applyBorder="1" applyAlignment="1">
      <alignment horizontal="center" vertical="center"/>
    </xf>
    <xf numFmtId="0" fontId="6" fillId="0" borderId="7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7" fillId="0" borderId="66" xfId="0" applyFont="1" applyBorder="1" applyAlignment="1">
      <alignment horizontal="center" vertical="center"/>
    </xf>
    <xf numFmtId="0" fontId="7" fillId="0" borderId="71" xfId="0" applyFont="1" applyBorder="1" applyAlignment="1">
      <alignment horizontal="center" vertical="center"/>
    </xf>
    <xf numFmtId="0" fontId="7" fillId="0" borderId="4" xfId="0" applyFont="1" applyBorder="1" applyAlignment="1">
      <alignment horizontal="center" vertical="center"/>
    </xf>
    <xf numFmtId="9" fontId="0" fillId="0" borderId="93" xfId="52" applyFont="1" applyBorder="1" applyAlignment="1">
      <alignment horizontal="center" vertical="center"/>
    </xf>
    <xf numFmtId="9" fontId="0" fillId="0" borderId="88" xfId="52" applyFont="1" applyBorder="1" applyAlignment="1">
      <alignment horizontal="center" vertical="center"/>
    </xf>
    <xf numFmtId="9" fontId="0" fillId="0" borderId="20" xfId="52" applyFont="1" applyBorder="1" applyAlignment="1">
      <alignment horizontal="center" vertical="center"/>
    </xf>
    <xf numFmtId="9" fontId="0" fillId="0" borderId="78" xfId="52" applyFont="1" applyBorder="1" applyAlignment="1">
      <alignment horizontal="center" vertical="center"/>
    </xf>
    <xf numFmtId="0" fontId="0" fillId="0" borderId="5" xfId="0" applyBorder="1" applyAlignment="1">
      <alignment horizontal="center" vertical="center"/>
    </xf>
    <xf numFmtId="0" fontId="0" fillId="0" borderId="57" xfId="0" applyBorder="1" applyAlignment="1">
      <alignment horizontal="center" vertical="center"/>
    </xf>
    <xf numFmtId="0" fontId="3" fillId="4" borderId="92" xfId="0" applyFont="1" applyFill="1" applyBorder="1" applyAlignment="1">
      <alignment horizontal="left" vertical="top" wrapText="1"/>
    </xf>
    <xf numFmtId="0" fontId="3" fillId="32" borderId="38" xfId="0" applyFont="1" applyFill="1" applyBorder="1" applyAlignment="1">
      <alignment horizontal="center"/>
    </xf>
    <xf numFmtId="0" fontId="3" fillId="32" borderId="70" xfId="0" applyFont="1" applyFill="1" applyBorder="1" applyAlignment="1">
      <alignment horizontal="center"/>
    </xf>
    <xf numFmtId="0" fontId="3" fillId="32" borderId="39" xfId="0" applyFont="1" applyFill="1" applyBorder="1" applyAlignment="1">
      <alignment horizontal="center"/>
    </xf>
    <xf numFmtId="0" fontId="33" fillId="0" borderId="57"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6" fillId="0" borderId="66" xfId="0" applyFont="1" applyBorder="1" applyAlignment="1">
      <alignment horizontal="center"/>
    </xf>
    <xf numFmtId="0" fontId="46" fillId="0" borderId="4" xfId="0" applyFont="1" applyBorder="1" applyAlignment="1">
      <alignment horizontal="center"/>
    </xf>
    <xf numFmtId="0" fontId="46" fillId="0" borderId="80" xfId="0" applyFont="1" applyBorder="1" applyAlignment="1">
      <alignment horizontal="center"/>
    </xf>
    <xf numFmtId="0" fontId="46" fillId="0" borderId="3" xfId="0" applyFont="1" applyBorder="1" applyAlignment="1">
      <alignment horizontal="center"/>
    </xf>
    <xf numFmtId="0" fontId="46" fillId="0" borderId="81" xfId="0" applyFont="1" applyBorder="1" applyAlignment="1">
      <alignment horizontal="center"/>
    </xf>
    <xf numFmtId="0" fontId="33" fillId="0" borderId="57" xfId="0" applyFont="1" applyBorder="1" applyAlignment="1">
      <alignment horizontal="left" vertical="center" wrapText="1"/>
    </xf>
    <xf numFmtId="0" fontId="33" fillId="0" borderId="4" xfId="0" applyFont="1" applyBorder="1" applyAlignment="1">
      <alignment horizontal="left" vertical="center" wrapText="1"/>
    </xf>
    <xf numFmtId="0" fontId="0" fillId="2" borderId="57" xfId="0" applyFill="1" applyBorder="1" applyAlignment="1">
      <alignment horizontal="center" vertical="center"/>
    </xf>
    <xf numFmtId="0" fontId="0" fillId="2" borderId="81" xfId="0" applyFill="1" applyBorder="1" applyAlignment="1">
      <alignment horizontal="center" vertical="center"/>
    </xf>
    <xf numFmtId="9" fontId="0" fillId="0" borderId="57" xfId="52" applyFont="1" applyBorder="1" applyAlignment="1">
      <alignment horizontal="center" vertical="center"/>
    </xf>
    <xf numFmtId="0" fontId="3" fillId="30" borderId="67" xfId="0" applyFont="1" applyFill="1" applyBorder="1" applyAlignment="1">
      <alignment horizontal="left" vertical="center" wrapText="1"/>
    </xf>
    <xf numFmtId="0" fontId="3" fillId="2" borderId="67" xfId="0" applyFont="1" applyFill="1" applyBorder="1" applyAlignment="1">
      <alignment horizontal="left" vertical="center" wrapText="1"/>
    </xf>
    <xf numFmtId="0" fontId="33" fillId="0" borderId="67" xfId="0" applyFont="1" applyBorder="1" applyAlignment="1">
      <alignment horizontal="center" vertical="center" wrapText="1"/>
    </xf>
    <xf numFmtId="0" fontId="33" fillId="0" borderId="67" xfId="0" applyFont="1" applyBorder="1" applyAlignment="1">
      <alignment horizontal="center" vertical="center"/>
    </xf>
    <xf numFmtId="0" fontId="33" fillId="0" borderId="66" xfId="0" applyFont="1" applyBorder="1" applyAlignment="1">
      <alignment horizontal="center" vertical="center" wrapText="1"/>
    </xf>
    <xf numFmtId="0" fontId="33" fillId="0" borderId="66" xfId="0" applyFont="1" applyBorder="1" applyAlignment="1">
      <alignment horizontal="center" vertical="center"/>
    </xf>
    <xf numFmtId="0" fontId="33" fillId="0" borderId="71" xfId="0" applyFont="1" applyBorder="1" applyAlignment="1">
      <alignment horizontal="center" vertical="center"/>
    </xf>
    <xf numFmtId="0" fontId="3" fillId="4" borderId="67" xfId="0" applyFont="1" applyFill="1" applyBorder="1" applyAlignment="1">
      <alignment horizontal="left" vertical="center" wrapText="1"/>
    </xf>
    <xf numFmtId="0" fontId="3" fillId="4" borderId="73" xfId="0" applyFont="1" applyFill="1" applyBorder="1" applyAlignment="1">
      <alignment horizontal="left" vertical="top" wrapText="1"/>
    </xf>
    <xf numFmtId="0" fontId="3" fillId="4" borderId="72"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3" fillId="0" borderId="5" xfId="0" applyFont="1" applyBorder="1" applyAlignment="1">
      <alignment horizontal="center" vertical="center" wrapText="1"/>
    </xf>
    <xf numFmtId="0" fontId="33" fillId="0" borderId="57" xfId="0" applyNumberFormat="1" applyFont="1" applyBorder="1" applyAlignment="1">
      <alignment horizontal="center" vertical="center"/>
    </xf>
    <xf numFmtId="0" fontId="33" fillId="0" borderId="71" xfId="0" applyNumberFormat="1" applyFont="1" applyBorder="1" applyAlignment="1">
      <alignment horizontal="center" vertical="center"/>
    </xf>
    <xf numFmtId="0" fontId="33" fillId="0" borderId="4" xfId="0" applyNumberFormat="1" applyFont="1" applyBorder="1" applyAlignment="1">
      <alignment horizontal="center" vertical="center"/>
    </xf>
    <xf numFmtId="9" fontId="0" fillId="0" borderId="57" xfId="0" applyNumberFormat="1" applyBorder="1" applyAlignment="1">
      <alignment horizontal="center" vertical="center"/>
    </xf>
    <xf numFmtId="0" fontId="3" fillId="0" borderId="38" xfId="0" applyFont="1" applyBorder="1" applyAlignment="1">
      <alignment horizontal="left" vertical="center"/>
    </xf>
    <xf numFmtId="0" fontId="3" fillId="0" borderId="70" xfId="0" applyFont="1" applyBorder="1" applyAlignment="1">
      <alignment horizontal="left" vertical="center"/>
    </xf>
    <xf numFmtId="0" fontId="3" fillId="0" borderId="39" xfId="0" applyFont="1" applyBorder="1" applyAlignment="1">
      <alignment horizontal="left" vertical="center"/>
    </xf>
    <xf numFmtId="0" fontId="10" fillId="0" borderId="67" xfId="0" applyFont="1" applyBorder="1" applyAlignment="1">
      <alignment horizontal="center" vertical="center" wrapText="1"/>
    </xf>
    <xf numFmtId="0" fontId="10" fillId="0" borderId="67" xfId="0" applyFont="1" applyBorder="1" applyAlignment="1">
      <alignment horizontal="center" vertical="center"/>
    </xf>
    <xf numFmtId="0" fontId="10" fillId="0" borderId="66" xfId="0" applyNumberFormat="1" applyFont="1" applyBorder="1" applyAlignment="1">
      <alignment horizontal="center" vertical="center"/>
    </xf>
    <xf numFmtId="0" fontId="10" fillId="0" borderId="71"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66"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4" xfId="0" applyFont="1" applyBorder="1" applyAlignment="1">
      <alignment horizontal="center" vertical="center" wrapText="1"/>
    </xf>
    <xf numFmtId="0" fontId="33" fillId="2" borderId="6" xfId="0" applyFont="1" applyFill="1" applyBorder="1" applyAlignment="1">
      <alignment horizontal="left" vertical="top" wrapText="1"/>
    </xf>
    <xf numFmtId="0" fontId="33" fillId="2" borderId="7" xfId="0" applyFont="1" applyFill="1" applyBorder="1" applyAlignment="1">
      <alignment horizontal="left" vertical="top" wrapText="1"/>
    </xf>
    <xf numFmtId="0" fontId="33" fillId="2" borderId="8" xfId="0" applyFont="1" applyFill="1" applyBorder="1" applyAlignment="1">
      <alignment horizontal="left" vertical="top" wrapText="1"/>
    </xf>
    <xf numFmtId="0" fontId="3" fillId="4" borderId="38" xfId="0" applyFont="1" applyFill="1" applyBorder="1" applyAlignment="1">
      <alignment horizontal="left" vertical="center" wrapText="1"/>
    </xf>
    <xf numFmtId="0" fontId="3" fillId="4" borderId="70"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10" fillId="2" borderId="67" xfId="0" applyFont="1" applyFill="1" applyBorder="1" applyAlignment="1">
      <alignment horizontal="center" vertical="center" wrapText="1"/>
    </xf>
    <xf numFmtId="0" fontId="10" fillId="0" borderId="67" xfId="0" applyNumberFormat="1" applyFont="1" applyBorder="1" applyAlignment="1">
      <alignment horizontal="center" vertical="center"/>
    </xf>
    <xf numFmtId="0" fontId="10" fillId="2" borderId="66"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66" xfId="0" applyFont="1" applyFill="1" applyBorder="1" applyAlignment="1">
      <alignment horizontal="center" wrapText="1"/>
    </xf>
    <xf numFmtId="0" fontId="10" fillId="2" borderId="71" xfId="0" applyFont="1" applyFill="1" applyBorder="1" applyAlignment="1">
      <alignment horizontal="center" wrapText="1"/>
    </xf>
    <xf numFmtId="0" fontId="10" fillId="2" borderId="4" xfId="0" applyFont="1" applyFill="1" applyBorder="1" applyAlignment="1">
      <alignment horizontal="center" wrapText="1"/>
    </xf>
    <xf numFmtId="0" fontId="33" fillId="0" borderId="66" xfId="0" applyNumberFormat="1" applyFont="1" applyBorder="1" applyAlignment="1">
      <alignment horizontal="center" vertical="center" wrapText="1"/>
    </xf>
    <xf numFmtId="0" fontId="33" fillId="0" borderId="71" xfId="0" applyNumberFormat="1" applyFont="1" applyBorder="1" applyAlignment="1">
      <alignment horizontal="center" vertical="center" wrapText="1"/>
    </xf>
    <xf numFmtId="0" fontId="33" fillId="0" borderId="4" xfId="0" applyNumberFormat="1" applyFont="1" applyBorder="1" applyAlignment="1">
      <alignment horizontal="center" vertical="center" wrapText="1"/>
    </xf>
    <xf numFmtId="0" fontId="33" fillId="0" borderId="72" xfId="0" applyFont="1" applyBorder="1" applyAlignment="1">
      <alignment horizontal="center" vertical="center" wrapText="1"/>
    </xf>
    <xf numFmtId="0" fontId="33" fillId="0" borderId="22" xfId="0" applyFont="1" applyBorder="1" applyAlignment="1">
      <alignment horizontal="center" vertical="center" wrapText="1"/>
    </xf>
    <xf numFmtId="0" fontId="10" fillId="0" borderId="57" xfId="0" applyFont="1" applyBorder="1" applyAlignment="1">
      <alignment horizontal="center" vertical="center" wrapText="1"/>
    </xf>
    <xf numFmtId="0" fontId="6" fillId="2" borderId="80"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81" xfId="0" applyFont="1" applyFill="1" applyBorder="1" applyAlignment="1">
      <alignment horizontal="center" vertical="center"/>
    </xf>
    <xf numFmtId="0" fontId="10" fillId="0" borderId="66" xfId="0" applyFont="1" applyBorder="1" applyAlignment="1">
      <alignment horizontal="center" vertical="center"/>
    </xf>
    <xf numFmtId="0" fontId="10" fillId="0" borderId="71" xfId="0" applyFont="1" applyBorder="1" applyAlignment="1">
      <alignment horizontal="center" vertical="center"/>
    </xf>
    <xf numFmtId="0" fontId="10" fillId="0" borderId="4" xfId="0" applyFont="1" applyBorder="1" applyAlignment="1">
      <alignment horizontal="center" vertical="center"/>
    </xf>
    <xf numFmtId="0" fontId="3" fillId="4" borderId="0" xfId="0" applyFont="1" applyFill="1" applyAlignment="1">
      <alignment horizontal="left" vertical="top" wrapText="1"/>
    </xf>
    <xf numFmtId="0" fontId="3" fillId="4" borderId="22" xfId="0" applyFont="1" applyFill="1" applyBorder="1" applyAlignment="1">
      <alignment horizontal="left" vertical="top"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4" fillId="0" borderId="0" xfId="0" applyFont="1" applyAlignment="1">
      <alignment horizontal="center"/>
    </xf>
    <xf numFmtId="0" fontId="34" fillId="0" borderId="0" xfId="0" applyFont="1" applyAlignment="1">
      <alignment horizontal="center" vertical="center"/>
    </xf>
    <xf numFmtId="0" fontId="34" fillId="0" borderId="15" xfId="0" applyFont="1" applyBorder="1" applyAlignment="1">
      <alignment horizontal="center" vertical="center" wrapText="1"/>
    </xf>
    <xf numFmtId="0" fontId="34" fillId="0" borderId="0" xfId="0" applyFont="1" applyAlignment="1">
      <alignment horizontal="center" vertical="center" wrapText="1"/>
    </xf>
    <xf numFmtId="0" fontId="34" fillId="0" borderId="21" xfId="0" applyFont="1" applyBorder="1" applyAlignment="1">
      <alignment horizontal="left" wrapText="1"/>
    </xf>
    <xf numFmtId="0" fontId="34" fillId="0" borderId="74" xfId="0" applyFont="1" applyBorder="1" applyAlignment="1">
      <alignment horizontal="left" wrapText="1"/>
    </xf>
    <xf numFmtId="0" fontId="35" fillId="0" borderId="74" xfId="0" applyFont="1" applyBorder="1" applyAlignment="1">
      <alignment horizontal="center"/>
    </xf>
  </cellXfs>
  <cellStyles count="53">
    <cellStyle name="20% - Accent1" xfId="7" xr:uid="{00000000-0005-0000-0000-000038000000}"/>
    <cellStyle name="20% - Accent2" xfId="8" xr:uid="{00000000-0005-0000-0000-000039000000}"/>
    <cellStyle name="20% - Accent3" xfId="9" xr:uid="{00000000-0005-0000-0000-00003A000000}"/>
    <cellStyle name="20% - Accent4" xfId="10" xr:uid="{00000000-0005-0000-0000-00003B000000}"/>
    <cellStyle name="20% - Accent5" xfId="11" xr:uid="{00000000-0005-0000-0000-00003C000000}"/>
    <cellStyle name="20% - Accent6" xfId="12" xr:uid="{00000000-0005-0000-0000-00003D000000}"/>
    <cellStyle name="40% - Accent1" xfId="13" xr:uid="{00000000-0005-0000-0000-00003E000000}"/>
    <cellStyle name="40% - Accent2" xfId="14" xr:uid="{00000000-0005-0000-0000-00003F000000}"/>
    <cellStyle name="40% - Accent3" xfId="15" xr:uid="{00000000-0005-0000-0000-000040000000}"/>
    <cellStyle name="40% - Accent4" xfId="16" xr:uid="{00000000-0005-0000-0000-000041000000}"/>
    <cellStyle name="40% - Accent5" xfId="17" xr:uid="{00000000-0005-0000-0000-000042000000}"/>
    <cellStyle name="40% - Accent6" xfId="18" xr:uid="{00000000-0005-0000-0000-000043000000}"/>
    <cellStyle name="60% - Accent1" xfId="19" xr:uid="{00000000-0005-0000-0000-000044000000}"/>
    <cellStyle name="60% - Accent2" xfId="20" xr:uid="{00000000-0005-0000-0000-000045000000}"/>
    <cellStyle name="60% - Accent3" xfId="21" xr:uid="{00000000-0005-0000-0000-000046000000}"/>
    <cellStyle name="60% - Accent4" xfId="22" xr:uid="{00000000-0005-0000-0000-000047000000}"/>
    <cellStyle name="60% - Accent5" xfId="23" xr:uid="{00000000-0005-0000-0000-000048000000}"/>
    <cellStyle name="60% - Accent6" xfId="24" xr:uid="{00000000-0005-0000-0000-000049000000}"/>
    <cellStyle name="Accent1" xfId="25" xr:uid="{00000000-0005-0000-0000-00004A000000}"/>
    <cellStyle name="Accent2" xfId="26" xr:uid="{00000000-0005-0000-0000-00004B000000}"/>
    <cellStyle name="Accent3" xfId="27" xr:uid="{00000000-0005-0000-0000-00004C000000}"/>
    <cellStyle name="Accent4" xfId="28" xr:uid="{00000000-0005-0000-0000-00004D000000}"/>
    <cellStyle name="Accent5" xfId="29" xr:uid="{00000000-0005-0000-0000-00004E000000}"/>
    <cellStyle name="Accent6" xfId="30" xr:uid="{00000000-0005-0000-0000-00004F000000}"/>
    <cellStyle name="Bad" xfId="31" xr:uid="{00000000-0005-0000-0000-000050000000}"/>
    <cellStyle name="Calculation" xfId="32" xr:uid="{00000000-0005-0000-0000-000051000000}"/>
    <cellStyle name="Check Cell" xfId="33" xr:uid="{00000000-0005-0000-0000-000052000000}"/>
    <cellStyle name="Euro" xfId="34" xr:uid="{00000000-0005-0000-0000-000053000000}"/>
    <cellStyle name="Explanatory Text" xfId="35" xr:uid="{00000000-0005-0000-0000-000054000000}"/>
    <cellStyle name="Good" xfId="36" xr:uid="{00000000-0005-0000-0000-000055000000}"/>
    <cellStyle name="Heading 1" xfId="37" xr:uid="{00000000-0005-0000-0000-000056000000}"/>
    <cellStyle name="Heading 2" xfId="38" xr:uid="{00000000-0005-0000-0000-000057000000}"/>
    <cellStyle name="Heading 3" xfId="39" xr:uid="{00000000-0005-0000-0000-000058000000}"/>
    <cellStyle name="Heading 4" xfId="40" xr:uid="{00000000-0005-0000-0000-000059000000}"/>
    <cellStyle name="Input" xfId="41" xr:uid="{00000000-0005-0000-0000-00005A000000}"/>
    <cellStyle name="Linked Cell" xfId="42" xr:uid="{00000000-0005-0000-0000-00005B000000}"/>
    <cellStyle name="Millares [0] 2" xfId="43" xr:uid="{00000000-0005-0000-0000-00005C000000}"/>
    <cellStyle name="Normal" xfId="0" builtinId="0"/>
    <cellStyle name="Normal 2" xfId="44" xr:uid="{00000000-0005-0000-0000-00005D000000}"/>
    <cellStyle name="Normal 2 2" xfId="2" xr:uid="{2807C9CE-3FA8-4B5C-95D0-BD4CF4C142DE}"/>
    <cellStyle name="Normal 2 5" xfId="1" xr:uid="{FD4993FC-58F5-418D-AE07-C85763F7B195}"/>
    <cellStyle name="Normal 2 6" xfId="3" xr:uid="{2C0B3EE7-5B68-4EC8-A80C-5E72DD82B7A3}"/>
    <cellStyle name="Normal 2 7" xfId="5" xr:uid="{5A7F2307-78DF-4B5E-984C-AFA20E159466}"/>
    <cellStyle name="Normal 3" xfId="45" xr:uid="{00000000-0005-0000-0000-00005E000000}"/>
    <cellStyle name="Normal 4" xfId="46" xr:uid="{00000000-0005-0000-0000-00005F000000}"/>
    <cellStyle name="Normal 5" xfId="4" xr:uid="{1F89DFE3-C49C-44E7-9465-8DD73329A2F9}"/>
    <cellStyle name="Normal 5 2" xfId="6" xr:uid="{492FB2C6-9866-435E-A504-127F1D52F584}"/>
    <cellStyle name="Normal 9" xfId="51" xr:uid="{30012FC0-2B0A-4DB4-A9C3-C9D078F8A4B0}"/>
    <cellStyle name="Note" xfId="47" xr:uid="{00000000-0005-0000-0000-000060000000}"/>
    <cellStyle name="Output" xfId="48" xr:uid="{00000000-0005-0000-0000-000061000000}"/>
    <cellStyle name="Porcentaje" xfId="52" builtinId="5"/>
    <cellStyle name="Title" xfId="49" xr:uid="{00000000-0005-0000-0000-000062000000}"/>
    <cellStyle name="Warning Text" xfId="50" xr:uid="{00000000-0005-0000-0000-00006300000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 DE METAS AL 31 DE DICIEMBRE 2019 </a:t>
            </a:r>
          </a:p>
        </c:rich>
      </c:tx>
      <c:layout>
        <c:manualLayout>
          <c:xMode val="edge"/>
          <c:yMode val="edge"/>
          <c:x val="0.13704882943842944"/>
          <c:y val="7.315585482584362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71C-4BCC-9AAD-A2C24521C37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71C-4BCC-9AAD-A2C24521C37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71C-4BCC-9AAD-A2C24521C3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R"/>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numRef>
              <c:f>'RESUMEN Y GRAFICOS 2019'!$D$21:$D$23</c:f>
              <c:numCache>
                <c:formatCode>General</c:formatCode>
                <c:ptCount val="3"/>
                <c:pt idx="0">
                  <c:v>91</c:v>
                </c:pt>
                <c:pt idx="1">
                  <c:v>6</c:v>
                </c:pt>
                <c:pt idx="2">
                  <c:v>12</c:v>
                </c:pt>
              </c:numCache>
            </c:numRef>
          </c:cat>
          <c:val>
            <c:numRef>
              <c:f>'RESUMEN Y GRAFICOS 2019'!$E$21:$E$23</c:f>
              <c:numCache>
                <c:formatCode>0%</c:formatCode>
                <c:ptCount val="3"/>
                <c:pt idx="0">
                  <c:v>0.83486238532110091</c:v>
                </c:pt>
                <c:pt idx="1">
                  <c:v>5.5045871559633031E-2</c:v>
                </c:pt>
                <c:pt idx="2">
                  <c:v>0.11009174311926606</c:v>
                </c:pt>
              </c:numCache>
            </c:numRef>
          </c:val>
          <c:extLst>
            <c:ext xmlns:c16="http://schemas.microsoft.com/office/drawing/2014/chart" uri="{C3380CC4-5D6E-409C-BE32-E72D297353CC}">
              <c16:uniqueId val="{00000000-149C-4085-87BC-DB201A94C83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88383637129552672"/>
          <c:y val="0.45902562847559075"/>
          <c:w val="0.10194140780949242"/>
          <c:h val="0.187762065604084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940116</xdr:colOff>
      <xdr:row>15</xdr:row>
      <xdr:rowOff>178117</xdr:rowOff>
    </xdr:from>
    <xdr:to>
      <xdr:col>12</xdr:col>
      <xdr:colOff>754379</xdr:colOff>
      <xdr:row>33</xdr:row>
      <xdr:rowOff>160020</xdr:rowOff>
    </xdr:to>
    <xdr:graphicFrame macro="">
      <xdr:nvGraphicFramePr>
        <xdr:cNvPr id="4" name="Gráfico 3">
          <a:extLst>
            <a:ext uri="{FF2B5EF4-FFF2-40B4-BE49-F238E27FC236}">
              <a16:creationId xmlns:a16="http://schemas.microsoft.com/office/drawing/2014/main" id="{A09E8368-A060-477D-902A-18DDA7D130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AF51-8FA6-440D-BF62-B5CBD07819E9}">
  <sheetPr>
    <tabColor theme="3" tint="0.39997558519241921"/>
  </sheetPr>
  <dimension ref="A1:L47"/>
  <sheetViews>
    <sheetView topLeftCell="C1" zoomScale="95" zoomScaleNormal="95" workbookViewId="0">
      <selection activeCell="C37" sqref="C37"/>
    </sheetView>
  </sheetViews>
  <sheetFormatPr baseColWidth="10" defaultRowHeight="15" x14ac:dyDescent="0.25"/>
  <cols>
    <col min="1" max="1" width="25.42578125" customWidth="1"/>
    <col min="2" max="2" width="27.42578125" customWidth="1"/>
    <col min="3" max="3" width="32.140625" customWidth="1"/>
    <col min="4" max="4" width="28.7109375" customWidth="1"/>
    <col min="5" max="5" width="16.5703125" customWidth="1"/>
    <col min="6" max="6" width="32.5703125" customWidth="1"/>
    <col min="7" max="7" width="37.5703125" customWidth="1"/>
    <col min="8" max="8" width="19.28515625" customWidth="1"/>
    <col min="10" max="10" width="16" customWidth="1"/>
    <col min="12" max="12" width="25.85546875" customWidth="1"/>
  </cols>
  <sheetData>
    <row r="1" spans="1:12" s="8" customFormat="1" ht="20.25" x14ac:dyDescent="0.3">
      <c r="A1" s="350" t="s">
        <v>1</v>
      </c>
      <c r="B1" s="350"/>
      <c r="C1" s="350"/>
      <c r="D1" s="350"/>
      <c r="E1" s="350"/>
      <c r="F1" s="350"/>
      <c r="G1" s="350"/>
    </row>
    <row r="2" spans="1:12" s="8" customFormat="1" ht="20.25" x14ac:dyDescent="0.3">
      <c r="B2" s="351" t="s">
        <v>563</v>
      </c>
      <c r="C2" s="351"/>
      <c r="D2" s="351"/>
      <c r="E2" s="351"/>
      <c r="F2" s="351"/>
      <c r="G2" s="351"/>
    </row>
    <row r="3" spans="1:12" s="8" customFormat="1" ht="40.5" customHeight="1" thickBot="1" x14ac:dyDescent="0.35">
      <c r="A3" s="370" t="s">
        <v>708</v>
      </c>
      <c r="B3" s="370"/>
      <c r="C3" s="370"/>
      <c r="D3" s="370"/>
      <c r="E3" s="370"/>
      <c r="F3" s="370"/>
      <c r="G3" s="370"/>
    </row>
    <row r="4" spans="1:12" s="8" customFormat="1" ht="33" customHeight="1" thickBot="1" x14ac:dyDescent="0.25">
      <c r="A4" s="352" t="s">
        <v>41</v>
      </c>
      <c r="B4" s="353"/>
      <c r="C4" s="353"/>
      <c r="D4" s="353"/>
      <c r="E4" s="353"/>
      <c r="F4" s="353"/>
      <c r="G4" s="354"/>
    </row>
    <row r="5" spans="1:12" s="8" customFormat="1" ht="27" customHeight="1" thickBot="1" x14ac:dyDescent="0.25">
      <c r="A5" s="352" t="s">
        <v>42</v>
      </c>
      <c r="B5" s="353"/>
      <c r="C5" s="353"/>
      <c r="D5" s="353"/>
      <c r="E5" s="353"/>
      <c r="F5" s="353"/>
      <c r="G5" s="354"/>
    </row>
    <row r="6" spans="1:12" s="8" customFormat="1" ht="22.9" customHeight="1" thickBot="1" x14ac:dyDescent="0.25">
      <c r="A6" s="355" t="s">
        <v>7</v>
      </c>
      <c r="B6" s="357" t="s">
        <v>548</v>
      </c>
      <c r="C6" s="358"/>
      <c r="D6" s="358"/>
      <c r="E6" s="358"/>
      <c r="F6" s="358"/>
      <c r="G6" s="359"/>
    </row>
    <row r="7" spans="1:12" s="8" customFormat="1" ht="39" customHeight="1" thickBot="1" x14ac:dyDescent="0.25">
      <c r="A7" s="356"/>
      <c r="B7" s="352" t="s">
        <v>549</v>
      </c>
      <c r="C7" s="353"/>
      <c r="D7" s="353"/>
      <c r="E7" s="353"/>
      <c r="F7" s="353"/>
      <c r="G7" s="354"/>
    </row>
    <row r="8" spans="1:12" ht="24" customHeight="1" thickBot="1" x14ac:dyDescent="0.3">
      <c r="A8" s="360" t="s">
        <v>566</v>
      </c>
      <c r="B8" s="361"/>
      <c r="C8" s="362"/>
      <c r="D8" s="363"/>
      <c r="E8" s="364"/>
      <c r="F8" s="364"/>
      <c r="G8" s="365"/>
    </row>
    <row r="9" spans="1:12" ht="40.5" customHeight="1" thickBot="1" x14ac:dyDescent="0.3">
      <c r="A9" s="317" t="s">
        <v>460</v>
      </c>
      <c r="B9" s="318"/>
      <c r="C9" s="318"/>
      <c r="D9" s="318"/>
      <c r="E9" s="318"/>
      <c r="F9" s="318"/>
      <c r="G9" s="319"/>
      <c r="I9" s="371" t="s">
        <v>481</v>
      </c>
      <c r="J9" s="372"/>
      <c r="K9" s="372"/>
    </row>
    <row r="10" spans="1:12" ht="85.9" customHeight="1" thickBot="1" x14ac:dyDescent="0.3">
      <c r="A10" s="169" t="s">
        <v>6</v>
      </c>
      <c r="B10" s="189" t="s">
        <v>2</v>
      </c>
      <c r="C10" s="190" t="s">
        <v>3</v>
      </c>
      <c r="D10" s="170" t="s">
        <v>0</v>
      </c>
      <c r="E10" s="171" t="s">
        <v>4</v>
      </c>
      <c r="F10" s="172" t="s">
        <v>40</v>
      </c>
      <c r="G10" s="191" t="s">
        <v>452</v>
      </c>
      <c r="H10" s="173" t="s">
        <v>721</v>
      </c>
      <c r="I10" s="98" t="s">
        <v>482</v>
      </c>
      <c r="J10" s="98" t="s">
        <v>483</v>
      </c>
      <c r="K10" s="98" t="s">
        <v>484</v>
      </c>
      <c r="L10" s="98" t="s">
        <v>722</v>
      </c>
    </row>
    <row r="11" spans="1:12" ht="81" customHeight="1" x14ac:dyDescent="0.25">
      <c r="A11" s="366"/>
      <c r="B11" s="45" t="s">
        <v>564</v>
      </c>
      <c r="C11" s="368" t="s">
        <v>403</v>
      </c>
      <c r="D11" s="347" t="s">
        <v>404</v>
      </c>
      <c r="E11" s="349">
        <v>2</v>
      </c>
      <c r="F11" s="45" t="s">
        <v>565</v>
      </c>
      <c r="G11" s="44" t="s">
        <v>489</v>
      </c>
      <c r="H11" s="373">
        <v>1</v>
      </c>
      <c r="I11" s="375">
        <v>1</v>
      </c>
      <c r="J11" s="377">
        <v>0</v>
      </c>
      <c r="K11" s="378">
        <v>0</v>
      </c>
      <c r="L11" s="44" t="s">
        <v>490</v>
      </c>
    </row>
    <row r="12" spans="1:12" ht="60.6" customHeight="1" x14ac:dyDescent="0.25">
      <c r="A12" s="367"/>
      <c r="B12" s="45" t="s">
        <v>398</v>
      </c>
      <c r="C12" s="369"/>
      <c r="D12" s="348"/>
      <c r="E12" s="343"/>
      <c r="F12" s="45" t="s">
        <v>392</v>
      </c>
      <c r="G12" s="297" t="s">
        <v>491</v>
      </c>
      <c r="H12" s="374"/>
      <c r="I12" s="376"/>
      <c r="J12" s="376"/>
      <c r="K12" s="379"/>
      <c r="L12" s="44" t="s">
        <v>492</v>
      </c>
    </row>
    <row r="13" spans="1:12" ht="80.45" customHeight="1" x14ac:dyDescent="0.25">
      <c r="A13" s="367"/>
      <c r="B13" s="44" t="s">
        <v>562</v>
      </c>
      <c r="C13" s="44" t="s">
        <v>550</v>
      </c>
      <c r="D13" s="44" t="s">
        <v>402</v>
      </c>
      <c r="E13" s="53">
        <v>2</v>
      </c>
      <c r="F13" s="44" t="s">
        <v>461</v>
      </c>
      <c r="G13" s="44" t="s">
        <v>493</v>
      </c>
      <c r="H13" s="227">
        <v>1</v>
      </c>
      <c r="I13" s="212">
        <v>1</v>
      </c>
      <c r="J13" s="212">
        <v>0</v>
      </c>
      <c r="K13" s="212">
        <v>0</v>
      </c>
      <c r="L13" s="44" t="s">
        <v>494</v>
      </c>
    </row>
    <row r="14" spans="1:12" ht="62.25" customHeight="1" x14ac:dyDescent="0.25">
      <c r="A14" s="367"/>
      <c r="B14" s="333" t="s">
        <v>551</v>
      </c>
      <c r="C14" s="335" t="s">
        <v>552</v>
      </c>
      <c r="D14" s="333" t="s">
        <v>401</v>
      </c>
      <c r="E14" s="337">
        <v>8</v>
      </c>
      <c r="F14" s="83" t="s">
        <v>399</v>
      </c>
      <c r="G14" s="44" t="s">
        <v>495</v>
      </c>
      <c r="H14" s="373">
        <v>1</v>
      </c>
      <c r="I14" s="381">
        <v>1</v>
      </c>
      <c r="J14" s="381">
        <v>0</v>
      </c>
      <c r="K14" s="381">
        <v>0</v>
      </c>
      <c r="L14" s="44" t="s">
        <v>496</v>
      </c>
    </row>
    <row r="15" spans="1:12" ht="28.5" x14ac:dyDescent="0.25">
      <c r="A15" s="367"/>
      <c r="B15" s="334"/>
      <c r="C15" s="336"/>
      <c r="D15" s="334"/>
      <c r="E15" s="338"/>
      <c r="F15" s="53" t="s">
        <v>400</v>
      </c>
      <c r="G15" s="44" t="s">
        <v>497</v>
      </c>
      <c r="H15" s="380"/>
      <c r="I15" s="382"/>
      <c r="J15" s="382"/>
      <c r="K15" s="382"/>
      <c r="L15" s="44" t="s">
        <v>498</v>
      </c>
    </row>
    <row r="16" spans="1:12" ht="123.75" customHeight="1" x14ac:dyDescent="0.25">
      <c r="A16" s="367"/>
      <c r="B16" s="334"/>
      <c r="C16" s="336"/>
      <c r="D16" s="334"/>
      <c r="E16" s="338"/>
      <c r="F16" s="53" t="s">
        <v>393</v>
      </c>
      <c r="G16" s="44" t="s">
        <v>489</v>
      </c>
      <c r="H16" s="380"/>
      <c r="I16" s="382"/>
      <c r="J16" s="382"/>
      <c r="K16" s="382"/>
      <c r="L16" s="44" t="s">
        <v>499</v>
      </c>
    </row>
    <row r="17" spans="1:12" ht="51" customHeight="1" x14ac:dyDescent="0.25">
      <c r="A17" s="367"/>
      <c r="B17" s="334"/>
      <c r="C17" s="336"/>
      <c r="D17" s="334"/>
      <c r="E17" s="338"/>
      <c r="F17" s="53" t="s">
        <v>394</v>
      </c>
      <c r="G17" s="44" t="s">
        <v>489</v>
      </c>
      <c r="H17" s="380"/>
      <c r="I17" s="382"/>
      <c r="J17" s="382"/>
      <c r="K17" s="382"/>
      <c r="L17" s="44" t="s">
        <v>500</v>
      </c>
    </row>
    <row r="18" spans="1:12" ht="49.5" customHeight="1" x14ac:dyDescent="0.25">
      <c r="A18" s="367"/>
      <c r="B18" s="334"/>
      <c r="C18" s="336"/>
      <c r="D18" s="334"/>
      <c r="E18" s="338"/>
      <c r="F18" s="53" t="s">
        <v>395</v>
      </c>
      <c r="G18" s="44" t="s">
        <v>501</v>
      </c>
      <c r="H18" s="380"/>
      <c r="I18" s="382"/>
      <c r="J18" s="382"/>
      <c r="K18" s="382"/>
      <c r="L18" s="44" t="s">
        <v>502</v>
      </c>
    </row>
    <row r="19" spans="1:12" ht="27" customHeight="1" x14ac:dyDescent="0.25">
      <c r="A19" s="367"/>
      <c r="B19" s="334"/>
      <c r="C19" s="336"/>
      <c r="D19" s="334"/>
      <c r="E19" s="338"/>
      <c r="F19" s="135" t="s">
        <v>396</v>
      </c>
      <c r="G19" s="166" t="s">
        <v>491</v>
      </c>
      <c r="H19" s="380"/>
      <c r="I19" s="382"/>
      <c r="J19" s="382"/>
      <c r="K19" s="382"/>
      <c r="L19" s="44" t="s">
        <v>492</v>
      </c>
    </row>
    <row r="20" spans="1:12" ht="49.5" customHeight="1" x14ac:dyDescent="0.25">
      <c r="A20" s="367"/>
      <c r="B20" s="334"/>
      <c r="C20" s="336"/>
      <c r="D20" s="334"/>
      <c r="E20" s="338"/>
      <c r="F20" s="53" t="s">
        <v>397</v>
      </c>
      <c r="G20" s="44" t="s">
        <v>489</v>
      </c>
      <c r="H20" s="380"/>
      <c r="I20" s="382"/>
      <c r="J20" s="382"/>
      <c r="K20" s="382"/>
      <c r="L20" s="44" t="s">
        <v>503</v>
      </c>
    </row>
    <row r="21" spans="1:12" ht="57" customHeight="1" x14ac:dyDescent="0.25">
      <c r="A21" s="367"/>
      <c r="B21" s="334"/>
      <c r="C21" s="336"/>
      <c r="D21" s="334"/>
      <c r="E21" s="338"/>
      <c r="F21" s="53" t="s">
        <v>569</v>
      </c>
      <c r="G21" s="44" t="s">
        <v>570</v>
      </c>
      <c r="H21" s="374"/>
      <c r="I21" s="383"/>
      <c r="J21" s="383"/>
      <c r="K21" s="383"/>
      <c r="L21" s="44" t="s">
        <v>568</v>
      </c>
    </row>
    <row r="22" spans="1:12" ht="25.5" customHeight="1" x14ac:dyDescent="0.25">
      <c r="A22" s="332" t="s">
        <v>567</v>
      </c>
      <c r="B22" s="332"/>
      <c r="C22" s="332"/>
      <c r="D22" s="84"/>
      <c r="E22" s="46"/>
      <c r="F22" s="85"/>
      <c r="G22" s="167"/>
      <c r="I22">
        <f>SUM(I11:I21)</f>
        <v>3</v>
      </c>
      <c r="J22">
        <f>SUM(J11:J21)</f>
        <v>0</v>
      </c>
      <c r="K22">
        <f>SUM(K11:K21)</f>
        <v>0</v>
      </c>
    </row>
    <row r="23" spans="1:12" ht="42" customHeight="1" x14ac:dyDescent="0.25">
      <c r="A23" s="320" t="s">
        <v>561</v>
      </c>
      <c r="B23" s="321"/>
      <c r="C23" s="321"/>
      <c r="D23" s="321"/>
      <c r="E23" s="321"/>
      <c r="F23" s="321"/>
      <c r="G23" s="322"/>
      <c r="I23" s="371" t="s">
        <v>481</v>
      </c>
      <c r="J23" s="372"/>
      <c r="K23" s="372"/>
    </row>
    <row r="24" spans="1:12" ht="70.5" customHeight="1" x14ac:dyDescent="0.25">
      <c r="A24" s="49" t="s">
        <v>6</v>
      </c>
      <c r="B24" s="49" t="s">
        <v>2</v>
      </c>
      <c r="C24" s="50" t="s">
        <v>3</v>
      </c>
      <c r="D24" s="50" t="s">
        <v>0</v>
      </c>
      <c r="E24" s="50" t="s">
        <v>4</v>
      </c>
      <c r="F24" s="50" t="s">
        <v>40</v>
      </c>
      <c r="G24" s="51" t="s">
        <v>452</v>
      </c>
      <c r="H24" s="173" t="s">
        <v>721</v>
      </c>
      <c r="I24" s="98" t="s">
        <v>482</v>
      </c>
      <c r="J24" s="98" t="s">
        <v>483</v>
      </c>
      <c r="K24" s="98" t="s">
        <v>484</v>
      </c>
      <c r="L24" s="98" t="s">
        <v>722</v>
      </c>
    </row>
    <row r="25" spans="1:12" ht="109.5" customHeight="1" x14ac:dyDescent="0.25">
      <c r="A25" s="344"/>
      <c r="B25" s="334" t="s">
        <v>376</v>
      </c>
      <c r="C25" s="86" t="s">
        <v>377</v>
      </c>
      <c r="D25" s="86" t="s">
        <v>553</v>
      </c>
      <c r="E25" s="52">
        <v>2</v>
      </c>
      <c r="F25" s="86" t="s">
        <v>554</v>
      </c>
      <c r="G25" s="86" t="s">
        <v>741</v>
      </c>
      <c r="H25" s="227">
        <v>1</v>
      </c>
      <c r="I25" s="212">
        <v>1</v>
      </c>
      <c r="J25" s="212">
        <v>0</v>
      </c>
      <c r="K25" s="212">
        <v>0</v>
      </c>
      <c r="L25" s="42"/>
    </row>
    <row r="26" spans="1:12" ht="73.150000000000006" customHeight="1" x14ac:dyDescent="0.25">
      <c r="A26" s="345"/>
      <c r="B26" s="334"/>
      <c r="C26" s="44" t="s">
        <v>379</v>
      </c>
      <c r="D26" s="44" t="s">
        <v>380</v>
      </c>
      <c r="E26" s="72">
        <v>4</v>
      </c>
      <c r="F26" s="45" t="s">
        <v>378</v>
      </c>
      <c r="G26" s="86" t="s">
        <v>504</v>
      </c>
      <c r="H26" s="227">
        <v>1</v>
      </c>
      <c r="I26" s="212">
        <v>1</v>
      </c>
      <c r="J26" s="212">
        <v>0</v>
      </c>
      <c r="K26" s="212">
        <v>0</v>
      </c>
      <c r="L26" s="42"/>
    </row>
    <row r="27" spans="1:12" ht="54" customHeight="1" x14ac:dyDescent="0.25">
      <c r="A27" s="345"/>
      <c r="B27" s="334"/>
      <c r="C27" s="149" t="s">
        <v>381</v>
      </c>
      <c r="D27" s="150" t="s">
        <v>382</v>
      </c>
      <c r="E27" s="148">
        <v>1</v>
      </c>
      <c r="F27" s="151" t="s">
        <v>383</v>
      </c>
      <c r="G27" s="168" t="s">
        <v>505</v>
      </c>
      <c r="H27" s="227">
        <v>1</v>
      </c>
      <c r="I27" s="212">
        <v>1</v>
      </c>
      <c r="J27" s="212">
        <v>0</v>
      </c>
      <c r="K27" s="212">
        <v>0</v>
      </c>
      <c r="L27" s="42"/>
    </row>
    <row r="28" spans="1:12" ht="93.75" customHeight="1" x14ac:dyDescent="0.25">
      <c r="A28" s="345"/>
      <c r="B28" s="334"/>
      <c r="C28" s="44" t="s">
        <v>556</v>
      </c>
      <c r="D28" s="72" t="s">
        <v>557</v>
      </c>
      <c r="E28" s="72">
        <v>1</v>
      </c>
      <c r="F28" s="45" t="s">
        <v>555</v>
      </c>
      <c r="G28" s="86" t="s">
        <v>506</v>
      </c>
      <c r="H28" s="227">
        <v>1</v>
      </c>
      <c r="I28" s="212">
        <v>1</v>
      </c>
      <c r="J28" s="212">
        <v>0</v>
      </c>
      <c r="K28" s="212">
        <v>0</v>
      </c>
      <c r="L28" s="42"/>
    </row>
    <row r="29" spans="1:12" ht="67.5" customHeight="1" x14ac:dyDescent="0.25">
      <c r="A29" s="345"/>
      <c r="B29" s="334"/>
      <c r="C29" s="340" t="s">
        <v>386</v>
      </c>
      <c r="D29" s="333" t="s">
        <v>387</v>
      </c>
      <c r="E29" s="337">
        <v>3</v>
      </c>
      <c r="F29" s="45" t="s">
        <v>384</v>
      </c>
      <c r="G29" s="86"/>
      <c r="H29" s="373">
        <v>1</v>
      </c>
      <c r="I29" s="381">
        <v>1</v>
      </c>
      <c r="J29" s="381">
        <v>0</v>
      </c>
      <c r="K29" s="381">
        <v>0</v>
      </c>
      <c r="L29" s="384"/>
    </row>
    <row r="30" spans="1:12" ht="62.45" customHeight="1" x14ac:dyDescent="0.25">
      <c r="A30" s="345"/>
      <c r="B30" s="334"/>
      <c r="C30" s="341"/>
      <c r="D30" s="334"/>
      <c r="E30" s="338"/>
      <c r="F30" s="45" t="s">
        <v>558</v>
      </c>
      <c r="G30" s="86" t="s">
        <v>739</v>
      </c>
      <c r="H30" s="380"/>
      <c r="I30" s="382"/>
      <c r="J30" s="382"/>
      <c r="K30" s="382"/>
      <c r="L30" s="385"/>
    </row>
    <row r="31" spans="1:12" ht="53.25" customHeight="1" x14ac:dyDescent="0.25">
      <c r="A31" s="345"/>
      <c r="B31" s="334"/>
      <c r="C31" s="342"/>
      <c r="D31" s="339"/>
      <c r="E31" s="343"/>
      <c r="F31" s="45" t="s">
        <v>385</v>
      </c>
      <c r="G31" s="86" t="s">
        <v>489</v>
      </c>
      <c r="H31" s="374"/>
      <c r="I31" s="383"/>
      <c r="J31" s="383"/>
      <c r="K31" s="383"/>
      <c r="L31" s="386"/>
    </row>
    <row r="32" spans="1:12" ht="74.25" customHeight="1" x14ac:dyDescent="0.25">
      <c r="A32" s="345"/>
      <c r="B32" s="334"/>
      <c r="C32" s="44" t="s">
        <v>390</v>
      </c>
      <c r="D32" s="44" t="s">
        <v>391</v>
      </c>
      <c r="E32" s="72">
        <v>3</v>
      </c>
      <c r="F32" s="44" t="s">
        <v>559</v>
      </c>
      <c r="G32" s="86" t="s">
        <v>740</v>
      </c>
      <c r="H32" s="227">
        <v>1</v>
      </c>
      <c r="I32" s="212">
        <v>1</v>
      </c>
      <c r="J32" s="212">
        <v>0</v>
      </c>
      <c r="K32" s="212">
        <v>0</v>
      </c>
      <c r="L32" s="229" t="s">
        <v>723</v>
      </c>
    </row>
    <row r="33" spans="1:12" ht="42.75" x14ac:dyDescent="0.25">
      <c r="A33" s="346"/>
      <c r="B33" s="339"/>
      <c r="C33" s="44" t="s">
        <v>560</v>
      </c>
      <c r="D33" s="44" t="s">
        <v>389</v>
      </c>
      <c r="E33" s="72">
        <v>1</v>
      </c>
      <c r="F33" s="45" t="s">
        <v>388</v>
      </c>
      <c r="G33" s="86" t="s">
        <v>507</v>
      </c>
      <c r="H33" s="227">
        <v>1</v>
      </c>
      <c r="I33" s="212">
        <v>1</v>
      </c>
      <c r="J33" s="212">
        <v>0</v>
      </c>
      <c r="K33" s="212">
        <v>0</v>
      </c>
      <c r="L33" s="42"/>
    </row>
    <row r="34" spans="1:12" ht="15.75" x14ac:dyDescent="0.25">
      <c r="A34" s="48"/>
      <c r="C34" s="87"/>
      <c r="I34" s="228">
        <v>7</v>
      </c>
      <c r="J34" s="228">
        <v>0</v>
      </c>
      <c r="K34" s="228">
        <v>0</v>
      </c>
    </row>
    <row r="35" spans="1:12" x14ac:dyDescent="0.25">
      <c r="A35" s="48"/>
      <c r="C35" s="91" t="s">
        <v>462</v>
      </c>
    </row>
    <row r="36" spans="1:12" ht="15.75" x14ac:dyDescent="0.25">
      <c r="A36" s="48"/>
      <c r="C36" s="87"/>
      <c r="D36" s="87"/>
      <c r="E36" s="87"/>
    </row>
    <row r="37" spans="1:12" ht="15.75" x14ac:dyDescent="0.25">
      <c r="A37" s="8"/>
      <c r="C37" s="109">
        <v>43831</v>
      </c>
      <c r="D37" s="87"/>
      <c r="E37" s="87"/>
    </row>
    <row r="38" spans="1:12" ht="15.75" x14ac:dyDescent="0.25">
      <c r="A38" s="8"/>
      <c r="C38" s="87"/>
      <c r="D38" s="87"/>
      <c r="E38" s="87"/>
      <c r="G38" s="71" t="s">
        <v>527</v>
      </c>
      <c r="H38" s="71"/>
      <c r="I38" s="283">
        <v>10</v>
      </c>
      <c r="J38" s="283">
        <v>0</v>
      </c>
      <c r="K38" s="283">
        <v>0</v>
      </c>
    </row>
    <row r="39" spans="1:12" x14ac:dyDescent="0.25">
      <c r="A39" s="8"/>
    </row>
    <row r="40" spans="1:12" ht="15.75" thickBot="1" x14ac:dyDescent="0.3">
      <c r="A40" s="8"/>
    </row>
    <row r="41" spans="1:12" ht="75.75" customHeight="1" x14ac:dyDescent="0.3">
      <c r="A41" s="8"/>
      <c r="C41" s="329" t="s">
        <v>672</v>
      </c>
      <c r="D41" s="330"/>
      <c r="E41" s="331"/>
    </row>
    <row r="42" spans="1:12" ht="23.25" customHeight="1" x14ac:dyDescent="0.3">
      <c r="A42" s="8"/>
      <c r="C42" s="326" t="s">
        <v>669</v>
      </c>
      <c r="D42" s="327"/>
      <c r="E42" s="328"/>
    </row>
    <row r="43" spans="1:12" ht="18.75" x14ac:dyDescent="0.3">
      <c r="A43" s="8"/>
      <c r="C43" s="323" t="s">
        <v>671</v>
      </c>
      <c r="D43" s="324"/>
      <c r="E43" s="325"/>
    </row>
    <row r="44" spans="1:12" ht="19.5" thickBot="1" x14ac:dyDescent="0.35">
      <c r="A44" s="8"/>
      <c r="C44" s="314" t="s">
        <v>670</v>
      </c>
      <c r="D44" s="315"/>
      <c r="E44" s="316"/>
    </row>
    <row r="45" spans="1:12" x14ac:dyDescent="0.25">
      <c r="A45" s="8"/>
    </row>
    <row r="46" spans="1:12" x14ac:dyDescent="0.25">
      <c r="A46" s="8"/>
    </row>
    <row r="47" spans="1:12" x14ac:dyDescent="0.25">
      <c r="A47" s="8"/>
    </row>
  </sheetData>
  <mergeCells count="45">
    <mergeCell ref="H29:H31"/>
    <mergeCell ref="I29:I31"/>
    <mergeCell ref="J29:J31"/>
    <mergeCell ref="K29:K31"/>
    <mergeCell ref="L29:L31"/>
    <mergeCell ref="I23:K23"/>
    <mergeCell ref="H14:H21"/>
    <mergeCell ref="I14:I21"/>
    <mergeCell ref="J14:J21"/>
    <mergeCell ref="K14:K21"/>
    <mergeCell ref="I9:K9"/>
    <mergeCell ref="H11:H12"/>
    <mergeCell ref="I11:I12"/>
    <mergeCell ref="J11:J12"/>
    <mergeCell ref="K11:K12"/>
    <mergeCell ref="D11:D12"/>
    <mergeCell ref="E11:E12"/>
    <mergeCell ref="A1:G1"/>
    <mergeCell ref="B2:G2"/>
    <mergeCell ref="A4:G4"/>
    <mergeCell ref="A5:G5"/>
    <mergeCell ref="A6:A7"/>
    <mergeCell ref="B6:G6"/>
    <mergeCell ref="B7:G7"/>
    <mergeCell ref="A8:C8"/>
    <mergeCell ref="D8:G8"/>
    <mergeCell ref="A11:A21"/>
    <mergeCell ref="C11:C12"/>
    <mergeCell ref="A3:G3"/>
    <mergeCell ref="C44:E44"/>
    <mergeCell ref="A9:G9"/>
    <mergeCell ref="A23:G23"/>
    <mergeCell ref="C43:E43"/>
    <mergeCell ref="C42:E42"/>
    <mergeCell ref="C41:E41"/>
    <mergeCell ref="A22:C22"/>
    <mergeCell ref="B14:B21"/>
    <mergeCell ref="C14:C21"/>
    <mergeCell ref="D14:D21"/>
    <mergeCell ref="E14:E21"/>
    <mergeCell ref="B25:B33"/>
    <mergeCell ref="C29:C31"/>
    <mergeCell ref="D29:D31"/>
    <mergeCell ref="E29:E31"/>
    <mergeCell ref="A25:A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AAA-D8A8-441A-8BB8-4CB05159C4FC}">
  <sheetPr>
    <tabColor rgb="FFFFFF00"/>
  </sheetPr>
  <dimension ref="A1:K131"/>
  <sheetViews>
    <sheetView zoomScale="96" zoomScaleNormal="96" workbookViewId="0">
      <selection activeCell="B2" sqref="B2:G2"/>
    </sheetView>
  </sheetViews>
  <sheetFormatPr baseColWidth="10" defaultRowHeight="15" x14ac:dyDescent="0.25"/>
  <cols>
    <col min="1" max="1" width="21.85546875" customWidth="1"/>
    <col min="2" max="2" width="24.140625" customWidth="1"/>
    <col min="3" max="3" width="21.28515625" customWidth="1"/>
    <col min="4" max="4" width="21.7109375" customWidth="1"/>
    <col min="5" max="5" width="10.7109375" customWidth="1"/>
    <col min="6" max="6" width="21.140625" customWidth="1"/>
    <col min="7" max="7" width="27.5703125" customWidth="1"/>
    <col min="8" max="8" width="17.85546875" customWidth="1"/>
    <col min="9" max="9" width="17.5703125" customWidth="1"/>
    <col min="10" max="10" width="20.140625" customWidth="1"/>
    <col min="11" max="11" width="17.85546875" customWidth="1"/>
  </cols>
  <sheetData>
    <row r="1" spans="1:11" ht="20.25" x14ac:dyDescent="0.3">
      <c r="A1" s="350" t="s">
        <v>1</v>
      </c>
      <c r="B1" s="350"/>
      <c r="C1" s="350"/>
      <c r="D1" s="350"/>
      <c r="E1" s="350"/>
      <c r="F1" s="350"/>
      <c r="G1" s="350"/>
    </row>
    <row r="2" spans="1:11" ht="20.25" x14ac:dyDescent="0.3">
      <c r="A2" s="8"/>
      <c r="B2" s="351" t="s">
        <v>743</v>
      </c>
      <c r="C2" s="351"/>
      <c r="D2" s="351"/>
      <c r="E2" s="351"/>
      <c r="F2" s="351"/>
      <c r="G2" s="351"/>
    </row>
    <row r="3" spans="1:11" ht="21" customHeight="1" thickBot="1" x14ac:dyDescent="0.35">
      <c r="A3" s="370" t="s">
        <v>708</v>
      </c>
      <c r="B3" s="370"/>
      <c r="C3" s="370"/>
      <c r="D3" s="370"/>
      <c r="E3" s="370"/>
      <c r="F3" s="370"/>
      <c r="G3" s="370"/>
    </row>
    <row r="4" spans="1:11" ht="51.6" customHeight="1" thickBot="1" x14ac:dyDescent="0.3">
      <c r="A4" s="352" t="s">
        <v>41</v>
      </c>
      <c r="B4" s="353"/>
      <c r="C4" s="353"/>
      <c r="D4" s="353"/>
      <c r="E4" s="353"/>
      <c r="F4" s="353"/>
      <c r="G4" s="354"/>
    </row>
    <row r="5" spans="1:11" ht="48" customHeight="1" thickBot="1" x14ac:dyDescent="0.3">
      <c r="A5" s="352" t="s">
        <v>42</v>
      </c>
      <c r="B5" s="353"/>
      <c r="C5" s="353"/>
      <c r="D5" s="353"/>
      <c r="E5" s="353"/>
      <c r="F5" s="353"/>
      <c r="G5" s="354"/>
    </row>
    <row r="6" spans="1:11" ht="37.5" customHeight="1" thickBot="1" x14ac:dyDescent="0.3">
      <c r="A6" s="355" t="s">
        <v>7</v>
      </c>
      <c r="B6" s="357" t="s">
        <v>43</v>
      </c>
      <c r="C6" s="358"/>
      <c r="D6" s="358"/>
      <c r="E6" s="358"/>
      <c r="F6" s="358"/>
      <c r="G6" s="359"/>
    </row>
    <row r="7" spans="1:11" ht="37.5" customHeight="1" thickBot="1" x14ac:dyDescent="0.3">
      <c r="A7" s="356"/>
      <c r="B7" s="357" t="s">
        <v>44</v>
      </c>
      <c r="C7" s="358"/>
      <c r="D7" s="358"/>
      <c r="E7" s="358"/>
      <c r="F7" s="358"/>
      <c r="G7" s="359"/>
    </row>
    <row r="8" spans="1:11" ht="25.9" customHeight="1" thickBot="1" x14ac:dyDescent="0.3">
      <c r="A8" s="425" t="s">
        <v>571</v>
      </c>
      <c r="B8" s="421"/>
      <c r="C8" s="422"/>
      <c r="D8" s="420"/>
      <c r="E8" s="421"/>
      <c r="F8" s="422"/>
      <c r="G8" s="193"/>
    </row>
    <row r="9" spans="1:11" ht="37.9" customHeight="1" thickBot="1" x14ac:dyDescent="0.3">
      <c r="A9" s="417" t="s">
        <v>681</v>
      </c>
      <c r="B9" s="418"/>
      <c r="C9" s="418"/>
      <c r="D9" s="418"/>
      <c r="E9" s="418"/>
      <c r="F9" s="418"/>
      <c r="G9" s="419"/>
      <c r="I9" s="371" t="s">
        <v>481</v>
      </c>
      <c r="J9" s="372"/>
      <c r="K9" s="372"/>
    </row>
    <row r="10" spans="1:11" ht="72" customHeight="1" thickBot="1" x14ac:dyDescent="0.3">
      <c r="A10" s="49" t="s">
        <v>6</v>
      </c>
      <c r="B10" s="95" t="s">
        <v>2</v>
      </c>
      <c r="C10" s="50" t="s">
        <v>3</v>
      </c>
      <c r="D10" s="50" t="s">
        <v>0</v>
      </c>
      <c r="E10" s="50" t="s">
        <v>4</v>
      </c>
      <c r="F10" s="50" t="s">
        <v>40</v>
      </c>
      <c r="G10" s="51" t="s">
        <v>452</v>
      </c>
      <c r="H10" s="226" t="s">
        <v>726</v>
      </c>
      <c r="I10" s="98" t="s">
        <v>482</v>
      </c>
      <c r="J10" s="98" t="s">
        <v>483</v>
      </c>
      <c r="K10" s="98" t="s">
        <v>484</v>
      </c>
    </row>
    <row r="11" spans="1:11" ht="42.75" x14ac:dyDescent="0.25">
      <c r="A11" s="423" t="s">
        <v>464</v>
      </c>
      <c r="B11" s="455" t="s">
        <v>673</v>
      </c>
      <c r="C11" s="343" t="s">
        <v>432</v>
      </c>
      <c r="D11" s="343" t="s">
        <v>431</v>
      </c>
      <c r="E11" s="343">
        <v>6</v>
      </c>
      <c r="F11" s="92" t="s">
        <v>8</v>
      </c>
      <c r="G11" s="396" t="s">
        <v>674</v>
      </c>
      <c r="H11" s="405">
        <v>1</v>
      </c>
      <c r="I11" s="389">
        <f>IF(H11&gt;=80%,1,Q22)</f>
        <v>1</v>
      </c>
      <c r="J11" s="412">
        <v>0</v>
      </c>
      <c r="K11" s="392">
        <v>0</v>
      </c>
    </row>
    <row r="12" spans="1:11" ht="28.5" x14ac:dyDescent="0.25">
      <c r="A12" s="423"/>
      <c r="B12" s="456"/>
      <c r="C12" s="424"/>
      <c r="D12" s="424"/>
      <c r="E12" s="424"/>
      <c r="F12" s="61" t="s">
        <v>9</v>
      </c>
      <c r="G12" s="397"/>
      <c r="H12" s="406"/>
      <c r="I12" s="390"/>
      <c r="J12" s="390"/>
      <c r="K12" s="393"/>
    </row>
    <row r="13" spans="1:11" ht="57" x14ac:dyDescent="0.25">
      <c r="A13" s="423"/>
      <c r="B13" s="456"/>
      <c r="C13" s="424"/>
      <c r="D13" s="424"/>
      <c r="E13" s="424"/>
      <c r="F13" s="61" t="s">
        <v>10</v>
      </c>
      <c r="G13" s="397"/>
      <c r="H13" s="406"/>
      <c r="I13" s="390"/>
      <c r="J13" s="390"/>
      <c r="K13" s="393"/>
    </row>
    <row r="14" spans="1:11" ht="28.5" x14ac:dyDescent="0.25">
      <c r="A14" s="423"/>
      <c r="B14" s="456"/>
      <c r="C14" s="424"/>
      <c r="D14" s="424"/>
      <c r="E14" s="424"/>
      <c r="F14" s="61" t="s">
        <v>11</v>
      </c>
      <c r="G14" s="397"/>
      <c r="H14" s="406"/>
      <c r="I14" s="390"/>
      <c r="J14" s="390"/>
      <c r="K14" s="393"/>
    </row>
    <row r="15" spans="1:11" ht="28.5" x14ac:dyDescent="0.25">
      <c r="A15" s="423"/>
      <c r="B15" s="456"/>
      <c r="C15" s="424"/>
      <c r="D15" s="424"/>
      <c r="E15" s="424"/>
      <c r="F15" s="61" t="s">
        <v>12</v>
      </c>
      <c r="G15" s="397"/>
      <c r="H15" s="406"/>
      <c r="I15" s="390"/>
      <c r="J15" s="390"/>
      <c r="K15" s="393"/>
    </row>
    <row r="16" spans="1:11" ht="29.25" thickBot="1" x14ac:dyDescent="0.3">
      <c r="A16" s="423"/>
      <c r="B16" s="456"/>
      <c r="C16" s="424"/>
      <c r="D16" s="424"/>
      <c r="E16" s="424"/>
      <c r="F16" s="61" t="s">
        <v>13</v>
      </c>
      <c r="G16" s="398"/>
      <c r="H16" s="407"/>
      <c r="I16" s="391"/>
      <c r="J16" s="413"/>
      <c r="K16" s="394"/>
    </row>
    <row r="17" spans="1:11" ht="28.5" x14ac:dyDescent="0.25">
      <c r="A17" s="423"/>
      <c r="B17" s="456" t="s">
        <v>572</v>
      </c>
      <c r="C17" s="424" t="s">
        <v>577</v>
      </c>
      <c r="D17" s="424" t="s">
        <v>477</v>
      </c>
      <c r="E17" s="349">
        <v>9</v>
      </c>
      <c r="F17" s="61" t="s">
        <v>14</v>
      </c>
      <c r="G17" s="396" t="s">
        <v>573</v>
      </c>
      <c r="H17" s="405">
        <v>1</v>
      </c>
      <c r="I17" s="414">
        <v>1</v>
      </c>
      <c r="J17" s="412">
        <v>0</v>
      </c>
      <c r="K17" s="392">
        <v>0</v>
      </c>
    </row>
    <row r="18" spans="1:11" ht="28.5" x14ac:dyDescent="0.25">
      <c r="A18" s="423"/>
      <c r="B18" s="456"/>
      <c r="C18" s="424"/>
      <c r="D18" s="424"/>
      <c r="E18" s="451"/>
      <c r="F18" s="61" t="s">
        <v>15</v>
      </c>
      <c r="G18" s="397"/>
      <c r="H18" s="406"/>
      <c r="I18" s="415"/>
      <c r="J18" s="390"/>
      <c r="K18" s="393"/>
    </row>
    <row r="19" spans="1:11" ht="57" x14ac:dyDescent="0.25">
      <c r="A19" s="423"/>
      <c r="B19" s="456"/>
      <c r="C19" s="424"/>
      <c r="D19" s="424"/>
      <c r="E19" s="451"/>
      <c r="F19" s="61" t="s">
        <v>16</v>
      </c>
      <c r="G19" s="397"/>
      <c r="H19" s="406"/>
      <c r="I19" s="415"/>
      <c r="J19" s="390"/>
      <c r="K19" s="393"/>
    </row>
    <row r="20" spans="1:11" x14ac:dyDescent="0.25">
      <c r="A20" s="423"/>
      <c r="B20" s="456"/>
      <c r="C20" s="424"/>
      <c r="D20" s="424"/>
      <c r="E20" s="451"/>
      <c r="F20" s="61" t="s">
        <v>17</v>
      </c>
      <c r="G20" s="397"/>
      <c r="H20" s="406"/>
      <c r="I20" s="415"/>
      <c r="J20" s="390"/>
      <c r="K20" s="393"/>
    </row>
    <row r="21" spans="1:11" ht="28.5" x14ac:dyDescent="0.25">
      <c r="A21" s="423"/>
      <c r="B21" s="456"/>
      <c r="C21" s="424"/>
      <c r="D21" s="424"/>
      <c r="E21" s="451"/>
      <c r="F21" s="61" t="s">
        <v>18</v>
      </c>
      <c r="G21" s="397"/>
      <c r="H21" s="406"/>
      <c r="I21" s="415"/>
      <c r="J21" s="390"/>
      <c r="K21" s="393"/>
    </row>
    <row r="22" spans="1:11" ht="71.25" x14ac:dyDescent="0.25">
      <c r="A22" s="423"/>
      <c r="B22" s="456"/>
      <c r="C22" s="424"/>
      <c r="D22" s="424"/>
      <c r="E22" s="451"/>
      <c r="F22" s="61" t="s">
        <v>19</v>
      </c>
      <c r="G22" s="397"/>
      <c r="H22" s="406"/>
      <c r="I22" s="415"/>
      <c r="J22" s="390"/>
      <c r="K22" s="393"/>
    </row>
    <row r="23" spans="1:11" ht="27" customHeight="1" x14ac:dyDescent="0.25">
      <c r="A23" s="423"/>
      <c r="B23" s="456"/>
      <c r="C23" s="424"/>
      <c r="D23" s="424"/>
      <c r="E23" s="451"/>
      <c r="F23" s="61" t="s">
        <v>20</v>
      </c>
      <c r="G23" s="397"/>
      <c r="H23" s="406"/>
      <c r="I23" s="415"/>
      <c r="J23" s="390"/>
      <c r="K23" s="393"/>
    </row>
    <row r="24" spans="1:11" ht="26.25" customHeight="1" x14ac:dyDescent="0.25">
      <c r="A24" s="423"/>
      <c r="B24" s="456"/>
      <c r="C24" s="424"/>
      <c r="D24" s="424"/>
      <c r="E24" s="451"/>
      <c r="F24" s="61" t="s">
        <v>288</v>
      </c>
      <c r="G24" s="397"/>
      <c r="H24" s="406"/>
      <c r="I24" s="415"/>
      <c r="J24" s="390"/>
      <c r="K24" s="393"/>
    </row>
    <row r="25" spans="1:11" ht="33.75" customHeight="1" thickBot="1" x14ac:dyDescent="0.3">
      <c r="A25" s="423"/>
      <c r="B25" s="456"/>
      <c r="C25" s="424"/>
      <c r="D25" s="424"/>
      <c r="E25" s="464"/>
      <c r="F25" s="61" t="s">
        <v>21</v>
      </c>
      <c r="G25" s="398"/>
      <c r="H25" s="407"/>
      <c r="I25" s="416"/>
      <c r="J25" s="413"/>
      <c r="K25" s="394"/>
    </row>
    <row r="26" spans="1:11" ht="171.75" thickBot="1" x14ac:dyDescent="0.3">
      <c r="A26" s="423"/>
      <c r="B26" s="64" t="s">
        <v>22</v>
      </c>
      <c r="C26" s="61" t="s">
        <v>675</v>
      </c>
      <c r="D26" s="30" t="s">
        <v>289</v>
      </c>
      <c r="E26" s="68">
        <v>1</v>
      </c>
      <c r="F26" s="30" t="s">
        <v>574</v>
      </c>
      <c r="G26" s="149" t="s">
        <v>576</v>
      </c>
      <c r="H26" s="174">
        <v>1</v>
      </c>
      <c r="I26" s="153">
        <v>1</v>
      </c>
      <c r="J26" s="105">
        <v>0</v>
      </c>
      <c r="K26" s="104">
        <v>0</v>
      </c>
    </row>
    <row r="27" spans="1:11" ht="39.75" customHeight="1" x14ac:dyDescent="0.25">
      <c r="A27" s="423"/>
      <c r="B27" s="456" t="s">
        <v>302</v>
      </c>
      <c r="C27" s="424" t="s">
        <v>303</v>
      </c>
      <c r="D27" s="424" t="s">
        <v>290</v>
      </c>
      <c r="E27" s="337">
        <v>3</v>
      </c>
      <c r="F27" s="61" t="s">
        <v>23</v>
      </c>
      <c r="G27" s="424" t="s">
        <v>676</v>
      </c>
      <c r="H27" s="405">
        <v>1</v>
      </c>
      <c r="I27" s="389">
        <v>1</v>
      </c>
      <c r="J27" s="412">
        <v>0</v>
      </c>
      <c r="K27" s="392">
        <v>0</v>
      </c>
    </row>
    <row r="28" spans="1:11" ht="36" customHeight="1" x14ac:dyDescent="0.25">
      <c r="A28" s="423"/>
      <c r="B28" s="456"/>
      <c r="C28" s="424"/>
      <c r="D28" s="424"/>
      <c r="E28" s="451"/>
      <c r="F28" s="61" t="s">
        <v>575</v>
      </c>
      <c r="G28" s="424"/>
      <c r="H28" s="406"/>
      <c r="I28" s="390"/>
      <c r="J28" s="390"/>
      <c r="K28" s="393"/>
    </row>
    <row r="29" spans="1:11" ht="114.6" customHeight="1" thickBot="1" x14ac:dyDescent="0.3">
      <c r="A29" s="423"/>
      <c r="B29" s="456"/>
      <c r="C29" s="424"/>
      <c r="D29" s="424"/>
      <c r="E29" s="464"/>
      <c r="F29" s="61" t="s">
        <v>24</v>
      </c>
      <c r="G29" s="424"/>
      <c r="H29" s="407"/>
      <c r="I29" s="391"/>
      <c r="J29" s="413"/>
      <c r="K29" s="394"/>
    </row>
    <row r="30" spans="1:11" ht="156" customHeight="1" thickBot="1" x14ac:dyDescent="0.3">
      <c r="A30" s="423"/>
      <c r="B30" s="64" t="s">
        <v>304</v>
      </c>
      <c r="C30" s="61" t="s">
        <v>25</v>
      </c>
      <c r="D30" s="61" t="s">
        <v>293</v>
      </c>
      <c r="E30" s="61">
        <v>1</v>
      </c>
      <c r="F30" s="5" t="s">
        <v>578</v>
      </c>
      <c r="G30" s="5" t="s">
        <v>677</v>
      </c>
      <c r="H30" s="174">
        <v>1</v>
      </c>
      <c r="I30" s="103">
        <v>1</v>
      </c>
      <c r="J30" s="105">
        <v>0</v>
      </c>
      <c r="K30" s="104">
        <v>0</v>
      </c>
    </row>
    <row r="31" spans="1:11" ht="151.5" customHeight="1" thickBot="1" x14ac:dyDescent="0.3">
      <c r="A31" s="423"/>
      <c r="B31" s="64" t="s">
        <v>26</v>
      </c>
      <c r="C31" s="61" t="s">
        <v>27</v>
      </c>
      <c r="D31" s="61" t="s">
        <v>292</v>
      </c>
      <c r="E31" s="61">
        <v>1</v>
      </c>
      <c r="F31" s="61" t="s">
        <v>579</v>
      </c>
      <c r="G31" s="63"/>
      <c r="H31" s="174">
        <v>1</v>
      </c>
      <c r="I31" s="103">
        <v>1</v>
      </c>
      <c r="J31" s="105">
        <v>0</v>
      </c>
      <c r="K31" s="104">
        <v>0</v>
      </c>
    </row>
    <row r="32" spans="1:11" ht="86.25" thickBot="1" x14ac:dyDescent="0.3">
      <c r="A32" s="423"/>
      <c r="B32" s="64" t="s">
        <v>29</v>
      </c>
      <c r="C32" s="61" t="s">
        <v>30</v>
      </c>
      <c r="D32" s="61" t="s">
        <v>292</v>
      </c>
      <c r="E32" s="52">
        <v>1</v>
      </c>
      <c r="F32" s="61" t="s">
        <v>580</v>
      </c>
      <c r="G32" s="107"/>
      <c r="H32" s="174">
        <v>1</v>
      </c>
      <c r="I32" s="103">
        <v>1</v>
      </c>
      <c r="J32" s="105">
        <v>0</v>
      </c>
      <c r="K32" s="104">
        <v>0</v>
      </c>
    </row>
    <row r="33" spans="1:11" ht="114.75" thickBot="1" x14ac:dyDescent="0.3">
      <c r="A33" s="423"/>
      <c r="B33" s="64" t="s">
        <v>28</v>
      </c>
      <c r="C33" s="61" t="s">
        <v>31</v>
      </c>
      <c r="D33" s="61" t="s">
        <v>295</v>
      </c>
      <c r="E33" s="61">
        <v>1</v>
      </c>
      <c r="F33" s="61" t="s">
        <v>294</v>
      </c>
      <c r="G33" s="63"/>
      <c r="H33" s="174">
        <v>1</v>
      </c>
      <c r="I33" s="103">
        <v>1</v>
      </c>
      <c r="J33" s="105">
        <v>0</v>
      </c>
      <c r="K33" s="104">
        <v>0</v>
      </c>
    </row>
    <row r="34" spans="1:11" ht="97.5" customHeight="1" thickBot="1" x14ac:dyDescent="0.3">
      <c r="A34" s="423"/>
      <c r="B34" s="64" t="s">
        <v>32</v>
      </c>
      <c r="C34" s="61" t="s">
        <v>33</v>
      </c>
      <c r="D34" s="61" t="s">
        <v>296</v>
      </c>
      <c r="E34" s="61">
        <v>1</v>
      </c>
      <c r="F34" s="61" t="s">
        <v>678</v>
      </c>
      <c r="G34" s="63"/>
      <c r="H34" s="174">
        <v>1</v>
      </c>
      <c r="I34" s="103">
        <v>1</v>
      </c>
      <c r="J34" s="105">
        <v>0</v>
      </c>
      <c r="K34" s="104">
        <v>0</v>
      </c>
    </row>
    <row r="35" spans="1:11" ht="71.25" x14ac:dyDescent="0.25">
      <c r="A35" s="423"/>
      <c r="B35" s="64" t="s">
        <v>34</v>
      </c>
      <c r="C35" s="61" t="s">
        <v>35</v>
      </c>
      <c r="D35" s="61" t="s">
        <v>296</v>
      </c>
      <c r="E35" s="61">
        <v>1</v>
      </c>
      <c r="F35" s="61" t="s">
        <v>297</v>
      </c>
      <c r="G35" s="275" t="s">
        <v>679</v>
      </c>
      <c r="H35" s="174">
        <v>1</v>
      </c>
      <c r="I35" s="103">
        <v>1</v>
      </c>
      <c r="J35" s="105">
        <v>0</v>
      </c>
      <c r="K35" s="104">
        <v>0</v>
      </c>
    </row>
    <row r="36" spans="1:11" ht="104.25" customHeight="1" x14ac:dyDescent="0.25">
      <c r="A36" s="423"/>
      <c r="B36" s="64" t="s">
        <v>286</v>
      </c>
      <c r="C36" s="61" t="s">
        <v>287</v>
      </c>
      <c r="D36" s="457"/>
      <c r="E36" s="459">
        <v>4</v>
      </c>
      <c r="F36" s="106" t="s">
        <v>298</v>
      </c>
      <c r="G36" s="149" t="s">
        <v>489</v>
      </c>
      <c r="H36" s="405">
        <v>0.9</v>
      </c>
      <c r="I36" s="427">
        <v>1</v>
      </c>
      <c r="J36" s="427">
        <v>0</v>
      </c>
      <c r="K36" s="429">
        <v>0</v>
      </c>
    </row>
    <row r="37" spans="1:11" ht="66.75" customHeight="1" x14ac:dyDescent="0.25">
      <c r="A37" s="423"/>
      <c r="B37" s="64" t="s">
        <v>37</v>
      </c>
      <c r="C37" s="61" t="s">
        <v>35</v>
      </c>
      <c r="D37" s="334"/>
      <c r="E37" s="338"/>
      <c r="F37" s="106" t="s">
        <v>582</v>
      </c>
      <c r="G37" s="149" t="s">
        <v>733</v>
      </c>
      <c r="H37" s="406"/>
      <c r="I37" s="390"/>
      <c r="J37" s="390"/>
      <c r="K37" s="393"/>
    </row>
    <row r="38" spans="1:11" ht="114" x14ac:dyDescent="0.25">
      <c r="A38" s="423"/>
      <c r="B38" s="64" t="s">
        <v>680</v>
      </c>
      <c r="C38" s="61" t="s">
        <v>36</v>
      </c>
      <c r="D38" s="334"/>
      <c r="E38" s="338"/>
      <c r="F38" s="106" t="s">
        <v>299</v>
      </c>
      <c r="G38" s="149" t="s">
        <v>489</v>
      </c>
      <c r="H38" s="406"/>
      <c r="I38" s="390"/>
      <c r="J38" s="390"/>
      <c r="K38" s="393"/>
    </row>
    <row r="39" spans="1:11" ht="106.5" customHeight="1" x14ac:dyDescent="0.25">
      <c r="A39" s="423"/>
      <c r="B39" s="64" t="s">
        <v>38</v>
      </c>
      <c r="C39" s="61" t="s">
        <v>581</v>
      </c>
      <c r="D39" s="458"/>
      <c r="E39" s="460"/>
      <c r="F39" s="106" t="s">
        <v>300</v>
      </c>
      <c r="G39" s="149" t="s">
        <v>734</v>
      </c>
      <c r="H39" s="407"/>
      <c r="I39" s="428"/>
      <c r="J39" s="428"/>
      <c r="K39" s="430"/>
    </row>
    <row r="40" spans="1:11" ht="16.5" thickBot="1" x14ac:dyDescent="0.3">
      <c r="A40" s="461" t="s">
        <v>583</v>
      </c>
      <c r="B40" s="462"/>
      <c r="C40" s="463"/>
      <c r="D40" s="6"/>
      <c r="E40" s="6"/>
      <c r="H40" s="8"/>
      <c r="I40" s="293">
        <f>SUM(I11:I39)</f>
        <v>11</v>
      </c>
      <c r="J40" s="115">
        <v>0</v>
      </c>
      <c r="K40" s="115">
        <v>0</v>
      </c>
    </row>
    <row r="41" spans="1:11" ht="42.6" customHeight="1" thickBot="1" x14ac:dyDescent="0.3">
      <c r="A41" s="452" t="s">
        <v>682</v>
      </c>
      <c r="B41" s="453"/>
      <c r="C41" s="453"/>
      <c r="D41" s="453"/>
      <c r="E41" s="453"/>
      <c r="F41" s="453"/>
      <c r="G41" s="454"/>
      <c r="H41" s="8"/>
      <c r="I41" s="371" t="s">
        <v>481</v>
      </c>
      <c r="J41" s="372"/>
      <c r="K41" s="372"/>
    </row>
    <row r="42" spans="1:11" ht="72" customHeight="1" x14ac:dyDescent="0.25">
      <c r="A42" s="32" t="s">
        <v>6</v>
      </c>
      <c r="B42" s="33" t="s">
        <v>2</v>
      </c>
      <c r="C42" s="39" t="s">
        <v>3</v>
      </c>
      <c r="D42" s="39" t="s">
        <v>0</v>
      </c>
      <c r="E42" s="39" t="s">
        <v>4</v>
      </c>
      <c r="F42" s="40" t="s">
        <v>40</v>
      </c>
      <c r="G42" s="51" t="s">
        <v>452</v>
      </c>
      <c r="H42" s="226" t="s">
        <v>726</v>
      </c>
      <c r="I42" s="98" t="s">
        <v>482</v>
      </c>
      <c r="J42" s="98" t="s">
        <v>483</v>
      </c>
      <c r="K42" s="98" t="s">
        <v>484</v>
      </c>
    </row>
    <row r="43" spans="1:11" ht="79.900000000000006" customHeight="1" x14ac:dyDescent="0.25">
      <c r="A43" s="31"/>
      <c r="B43" s="61" t="s">
        <v>584</v>
      </c>
      <c r="C43" s="61" t="s">
        <v>307</v>
      </c>
      <c r="D43" s="23" t="s">
        <v>308</v>
      </c>
      <c r="E43" s="61">
        <v>2</v>
      </c>
      <c r="F43" s="61" t="s">
        <v>306</v>
      </c>
      <c r="G43" s="63"/>
      <c r="H43" s="270">
        <v>0</v>
      </c>
      <c r="I43" s="102">
        <v>0</v>
      </c>
      <c r="J43" s="102">
        <v>0</v>
      </c>
      <c r="K43" s="102">
        <v>1</v>
      </c>
    </row>
    <row r="44" spans="1:11" ht="54" customHeight="1" x14ac:dyDescent="0.25">
      <c r="A44" s="472"/>
      <c r="B44" s="450" t="s">
        <v>323</v>
      </c>
      <c r="C44" s="450" t="s">
        <v>322</v>
      </c>
      <c r="D44" s="448" t="s">
        <v>291</v>
      </c>
      <c r="E44" s="450">
        <v>9</v>
      </c>
      <c r="F44" s="61" t="s">
        <v>309</v>
      </c>
      <c r="G44" s="459" t="s">
        <v>585</v>
      </c>
      <c r="H44" s="431">
        <v>0.95</v>
      </c>
      <c r="I44" s="402">
        <v>1</v>
      </c>
      <c r="J44" s="402">
        <v>0</v>
      </c>
      <c r="K44" s="402">
        <v>0</v>
      </c>
    </row>
    <row r="45" spans="1:11" ht="72.599999999999994" customHeight="1" x14ac:dyDescent="0.25">
      <c r="A45" s="473"/>
      <c r="B45" s="451"/>
      <c r="C45" s="451"/>
      <c r="D45" s="449"/>
      <c r="E45" s="451"/>
      <c r="F45" s="61" t="s">
        <v>310</v>
      </c>
      <c r="G45" s="338"/>
      <c r="H45" s="432"/>
      <c r="I45" s="403"/>
      <c r="J45" s="403"/>
      <c r="K45" s="403"/>
    </row>
    <row r="46" spans="1:11" ht="72" customHeight="1" x14ac:dyDescent="0.25">
      <c r="A46" s="473"/>
      <c r="B46" s="451"/>
      <c r="C46" s="451"/>
      <c r="D46" s="449"/>
      <c r="E46" s="451"/>
      <c r="F46" s="61" t="s">
        <v>311</v>
      </c>
      <c r="G46" s="338"/>
      <c r="H46" s="432"/>
      <c r="I46" s="403"/>
      <c r="J46" s="403"/>
      <c r="K46" s="403"/>
    </row>
    <row r="47" spans="1:11" ht="54" customHeight="1" x14ac:dyDescent="0.25">
      <c r="A47" s="473"/>
      <c r="B47" s="451"/>
      <c r="C47" s="451"/>
      <c r="D47" s="449"/>
      <c r="E47" s="451"/>
      <c r="F47" s="61" t="s">
        <v>312</v>
      </c>
      <c r="G47" s="338"/>
      <c r="H47" s="432"/>
      <c r="I47" s="403"/>
      <c r="J47" s="403"/>
      <c r="K47" s="403"/>
    </row>
    <row r="48" spans="1:11" ht="71.25" x14ac:dyDescent="0.25">
      <c r="A48" s="473"/>
      <c r="B48" s="451"/>
      <c r="C48" s="451"/>
      <c r="D48" s="449"/>
      <c r="E48" s="451"/>
      <c r="F48" s="62" t="s">
        <v>319</v>
      </c>
      <c r="G48" s="338"/>
      <c r="H48" s="432"/>
      <c r="I48" s="403"/>
      <c r="J48" s="403"/>
      <c r="K48" s="403"/>
    </row>
    <row r="49" spans="1:11" ht="99.75" x14ac:dyDescent="0.25">
      <c r="A49" s="473"/>
      <c r="B49" s="451"/>
      <c r="C49" s="451"/>
      <c r="D49" s="449"/>
      <c r="E49" s="451"/>
      <c r="F49" s="62" t="s">
        <v>324</v>
      </c>
      <c r="G49" s="338"/>
      <c r="H49" s="432"/>
      <c r="I49" s="403"/>
      <c r="J49" s="403"/>
      <c r="K49" s="403"/>
    </row>
    <row r="50" spans="1:11" ht="50.25" customHeight="1" x14ac:dyDescent="0.25">
      <c r="A50" s="473"/>
      <c r="B50" s="451"/>
      <c r="C50" s="451"/>
      <c r="D50" s="449"/>
      <c r="E50" s="451"/>
      <c r="F50" s="61" t="s">
        <v>320</v>
      </c>
      <c r="G50" s="338"/>
      <c r="H50" s="432"/>
      <c r="I50" s="403"/>
      <c r="J50" s="403"/>
      <c r="K50" s="403"/>
    </row>
    <row r="51" spans="1:11" ht="28.5" x14ac:dyDescent="0.25">
      <c r="A51" s="473"/>
      <c r="B51" s="451"/>
      <c r="C51" s="451"/>
      <c r="D51" s="449"/>
      <c r="E51" s="451"/>
      <c r="F51" s="61" t="s">
        <v>313</v>
      </c>
      <c r="G51" s="338"/>
      <c r="H51" s="432"/>
      <c r="I51" s="403"/>
      <c r="J51" s="403"/>
      <c r="K51" s="403"/>
    </row>
    <row r="52" spans="1:11" ht="57" x14ac:dyDescent="0.25">
      <c r="A52" s="474"/>
      <c r="B52" s="343"/>
      <c r="C52" s="343"/>
      <c r="D52" s="339"/>
      <c r="E52" s="343"/>
      <c r="F52" s="61" t="s">
        <v>321</v>
      </c>
      <c r="G52" s="460"/>
      <c r="H52" s="433"/>
      <c r="I52" s="404"/>
      <c r="J52" s="404"/>
      <c r="K52" s="404"/>
    </row>
    <row r="53" spans="1:11" ht="138" customHeight="1" x14ac:dyDescent="0.25">
      <c r="A53" s="31"/>
      <c r="B53" s="450" t="s">
        <v>330</v>
      </c>
      <c r="C53" s="450" t="s">
        <v>329</v>
      </c>
      <c r="D53" s="448" t="s">
        <v>301</v>
      </c>
      <c r="E53" s="450">
        <v>11</v>
      </c>
      <c r="F53" s="65" t="s">
        <v>314</v>
      </c>
      <c r="G53" s="65"/>
      <c r="H53" s="434">
        <v>1</v>
      </c>
      <c r="I53" s="402">
        <v>0</v>
      </c>
      <c r="J53" s="402">
        <v>1</v>
      </c>
      <c r="K53" s="402">
        <v>0</v>
      </c>
    </row>
    <row r="54" spans="1:11" ht="99.75" x14ac:dyDescent="0.25">
      <c r="A54" s="31"/>
      <c r="B54" s="451"/>
      <c r="C54" s="451"/>
      <c r="D54" s="449"/>
      <c r="E54" s="451"/>
      <c r="F54" s="65" t="s">
        <v>305</v>
      </c>
      <c r="G54" s="177" t="s">
        <v>534</v>
      </c>
      <c r="H54" s="435"/>
      <c r="I54" s="403"/>
      <c r="J54" s="403"/>
      <c r="K54" s="403"/>
    </row>
    <row r="55" spans="1:11" ht="99.75" x14ac:dyDescent="0.25">
      <c r="A55" s="31"/>
      <c r="B55" s="451"/>
      <c r="C55" s="451"/>
      <c r="D55" s="449"/>
      <c r="E55" s="451"/>
      <c r="F55" s="65" t="s">
        <v>315</v>
      </c>
      <c r="G55" s="177" t="s">
        <v>534</v>
      </c>
      <c r="H55" s="435"/>
      <c r="I55" s="403"/>
      <c r="J55" s="403"/>
      <c r="K55" s="403"/>
    </row>
    <row r="56" spans="1:11" ht="142.5" x14ac:dyDescent="0.25">
      <c r="A56" s="31"/>
      <c r="B56" s="451"/>
      <c r="C56" s="451"/>
      <c r="D56" s="449"/>
      <c r="E56" s="451"/>
      <c r="F56" s="65" t="s">
        <v>328</v>
      </c>
      <c r="G56" s="177" t="s">
        <v>534</v>
      </c>
      <c r="H56" s="435"/>
      <c r="I56" s="403"/>
      <c r="J56" s="403"/>
      <c r="K56" s="403"/>
    </row>
    <row r="57" spans="1:11" ht="128.25" x14ac:dyDescent="0.25">
      <c r="A57" s="31"/>
      <c r="B57" s="451"/>
      <c r="C57" s="451"/>
      <c r="D57" s="449"/>
      <c r="E57" s="451"/>
      <c r="F57" s="65" t="s">
        <v>316</v>
      </c>
      <c r="G57" s="177" t="s">
        <v>534</v>
      </c>
      <c r="H57" s="435"/>
      <c r="I57" s="403"/>
      <c r="J57" s="403"/>
      <c r="K57" s="403"/>
    </row>
    <row r="58" spans="1:11" ht="71.25" x14ac:dyDescent="0.25">
      <c r="A58" s="31"/>
      <c r="B58" s="451"/>
      <c r="C58" s="451"/>
      <c r="D58" s="449"/>
      <c r="E58" s="451"/>
      <c r="F58" s="61" t="s">
        <v>317</v>
      </c>
      <c r="G58" s="177" t="s">
        <v>533</v>
      </c>
      <c r="H58" s="435"/>
      <c r="I58" s="403"/>
      <c r="J58" s="403"/>
      <c r="K58" s="403"/>
    </row>
    <row r="59" spans="1:11" ht="85.5" x14ac:dyDescent="0.25">
      <c r="A59" s="31"/>
      <c r="B59" s="451"/>
      <c r="C59" s="451"/>
      <c r="D59" s="449"/>
      <c r="E59" s="451"/>
      <c r="F59" s="61" t="s">
        <v>325</v>
      </c>
      <c r="G59" s="177" t="s">
        <v>532</v>
      </c>
      <c r="H59" s="435"/>
      <c r="I59" s="403"/>
      <c r="J59" s="403"/>
      <c r="K59" s="403"/>
    </row>
    <row r="60" spans="1:11" ht="71.25" x14ac:dyDescent="0.25">
      <c r="A60" s="31"/>
      <c r="B60" s="451"/>
      <c r="C60" s="451"/>
      <c r="D60" s="449"/>
      <c r="E60" s="451"/>
      <c r="F60" s="61" t="s">
        <v>326</v>
      </c>
      <c r="G60" s="177" t="s">
        <v>532</v>
      </c>
      <c r="H60" s="435"/>
      <c r="I60" s="403"/>
      <c r="J60" s="403"/>
      <c r="K60" s="403"/>
    </row>
    <row r="61" spans="1:11" ht="114" x14ac:dyDescent="0.25">
      <c r="A61" s="31"/>
      <c r="B61" s="451"/>
      <c r="C61" s="451"/>
      <c r="D61" s="449"/>
      <c r="E61" s="451"/>
      <c r="F61" s="61" t="s">
        <v>683</v>
      </c>
      <c r="G61" s="177" t="s">
        <v>586</v>
      </c>
      <c r="H61" s="435"/>
      <c r="I61" s="403"/>
      <c r="J61" s="403"/>
      <c r="K61" s="403"/>
    </row>
    <row r="62" spans="1:11" ht="171" x14ac:dyDescent="0.25">
      <c r="A62" s="31"/>
      <c r="B62" s="451"/>
      <c r="C62" s="451"/>
      <c r="D62" s="449"/>
      <c r="E62" s="451"/>
      <c r="F62" s="61" t="s">
        <v>327</v>
      </c>
      <c r="G62" s="177" t="s">
        <v>532</v>
      </c>
      <c r="H62" s="435"/>
      <c r="I62" s="403"/>
      <c r="J62" s="403"/>
      <c r="K62" s="403"/>
    </row>
    <row r="63" spans="1:11" ht="63.75" customHeight="1" x14ac:dyDescent="0.25">
      <c r="A63" s="31"/>
      <c r="B63" s="343"/>
      <c r="C63" s="343"/>
      <c r="D63" s="339"/>
      <c r="E63" s="343"/>
      <c r="F63" s="61" t="s">
        <v>318</v>
      </c>
      <c r="G63" s="177" t="s">
        <v>586</v>
      </c>
      <c r="H63" s="435"/>
      <c r="I63" s="404"/>
      <c r="J63" s="404"/>
      <c r="K63" s="404"/>
    </row>
    <row r="64" spans="1:11" ht="21.75" thickBot="1" x14ac:dyDescent="0.4">
      <c r="A64" s="441" t="s">
        <v>587</v>
      </c>
      <c r="B64" s="441"/>
      <c r="C64" s="442"/>
      <c r="D64" s="6"/>
      <c r="E64" s="6"/>
      <c r="G64" s="29"/>
      <c r="I64">
        <v>1</v>
      </c>
      <c r="J64">
        <v>1</v>
      </c>
      <c r="K64">
        <v>1</v>
      </c>
    </row>
    <row r="65" spans="1:11" ht="27.6" customHeight="1" thickBot="1" x14ac:dyDescent="0.3">
      <c r="A65" s="443" t="s">
        <v>684</v>
      </c>
      <c r="B65" s="444"/>
      <c r="C65" s="444"/>
      <c r="D65" s="444"/>
      <c r="E65" s="444"/>
      <c r="F65" s="444"/>
      <c r="G65" s="445"/>
      <c r="I65" s="371" t="s">
        <v>481</v>
      </c>
      <c r="J65" s="372"/>
      <c r="K65" s="372"/>
    </row>
    <row r="66" spans="1:11" ht="60.75" thickBot="1" x14ac:dyDescent="0.3">
      <c r="A66" s="28" t="s">
        <v>6</v>
      </c>
      <c r="B66" s="20" t="s">
        <v>2</v>
      </c>
      <c r="C66" s="20" t="s">
        <v>3</v>
      </c>
      <c r="D66" s="1" t="s">
        <v>0</v>
      </c>
      <c r="E66" s="1" t="s">
        <v>285</v>
      </c>
      <c r="F66" s="1" t="s">
        <v>40</v>
      </c>
      <c r="G66" s="51" t="s">
        <v>452</v>
      </c>
      <c r="H66" s="226" t="s">
        <v>726</v>
      </c>
      <c r="I66" s="98" t="s">
        <v>482</v>
      </c>
      <c r="J66" s="98" t="s">
        <v>483</v>
      </c>
      <c r="K66" s="98" t="s">
        <v>484</v>
      </c>
    </row>
    <row r="67" spans="1:11" ht="71.25" x14ac:dyDescent="0.25">
      <c r="A67" s="9"/>
      <c r="B67" s="17" t="s">
        <v>82</v>
      </c>
      <c r="C67" s="10" t="s">
        <v>83</v>
      </c>
      <c r="D67" s="18" t="s">
        <v>84</v>
      </c>
      <c r="E67" s="18" t="s">
        <v>85</v>
      </c>
      <c r="F67" s="18" t="s">
        <v>86</v>
      </c>
      <c r="G67" s="30" t="s">
        <v>588</v>
      </c>
      <c r="H67" s="174">
        <v>1</v>
      </c>
      <c r="I67" s="103">
        <f>IF(H67&gt;=80%,1,0)</f>
        <v>1</v>
      </c>
      <c r="J67" s="105">
        <f>(IF(H67&gt;=50%,1,0)*IF(H67&lt;=80%,1,(IF(H67&gt;=80%,0))))</f>
        <v>0</v>
      </c>
      <c r="K67" s="104">
        <f>IF(H67&lt;50%,1,0)</f>
        <v>0</v>
      </c>
    </row>
    <row r="68" spans="1:11" ht="15.75" x14ac:dyDescent="0.25">
      <c r="A68" s="465" t="s">
        <v>589</v>
      </c>
      <c r="B68" s="465"/>
      <c r="C68" s="466"/>
      <c r="D68" s="6"/>
      <c r="E68" s="6"/>
      <c r="G68" s="152"/>
      <c r="H68" s="8"/>
      <c r="I68">
        <v>1</v>
      </c>
      <c r="J68">
        <v>0</v>
      </c>
      <c r="K68">
        <v>0</v>
      </c>
    </row>
    <row r="69" spans="1:11" ht="40.15" customHeight="1" thickBot="1" x14ac:dyDescent="0.3">
      <c r="A69" s="479" t="s">
        <v>685</v>
      </c>
      <c r="B69" s="480"/>
      <c r="C69" s="480"/>
      <c r="D69" s="480"/>
      <c r="E69" s="480"/>
      <c r="F69" s="480"/>
      <c r="G69" s="481"/>
      <c r="H69" s="8"/>
      <c r="I69" s="371" t="s">
        <v>481</v>
      </c>
      <c r="J69" s="372"/>
      <c r="K69" s="372"/>
    </row>
    <row r="70" spans="1:11" ht="61.5" customHeight="1" x14ac:dyDescent="0.25">
      <c r="A70" s="34" t="s">
        <v>6</v>
      </c>
      <c r="B70" s="2" t="s">
        <v>2</v>
      </c>
      <c r="C70" s="2" t="s">
        <v>3</v>
      </c>
      <c r="D70" s="2" t="s">
        <v>0</v>
      </c>
      <c r="E70" s="2" t="s">
        <v>285</v>
      </c>
      <c r="F70" s="2" t="s">
        <v>40</v>
      </c>
      <c r="G70" s="51" t="s">
        <v>452</v>
      </c>
      <c r="H70" s="226" t="s">
        <v>726</v>
      </c>
      <c r="I70" s="100" t="s">
        <v>482</v>
      </c>
      <c r="J70" s="100" t="s">
        <v>483</v>
      </c>
      <c r="K70" s="100" t="s">
        <v>484</v>
      </c>
    </row>
    <row r="71" spans="1:11" ht="68.25" customHeight="1" x14ac:dyDescent="0.25">
      <c r="A71" s="4"/>
      <c r="B71" s="447" t="s">
        <v>227</v>
      </c>
      <c r="C71" s="447" t="s">
        <v>226</v>
      </c>
      <c r="D71" s="447" t="s">
        <v>109</v>
      </c>
      <c r="E71" s="447">
        <v>2</v>
      </c>
      <c r="F71" s="11" t="s">
        <v>224</v>
      </c>
      <c r="G71" s="467" t="s">
        <v>730</v>
      </c>
      <c r="H71" s="426">
        <v>0</v>
      </c>
      <c r="I71" s="389">
        <f>IF(H71&gt;=80%,1,0)</f>
        <v>0</v>
      </c>
      <c r="J71" s="389">
        <f>(IF(H71&gt;=50%,1,0)*IF(H71&lt;=80%,1,(IF(H71&gt;=80%,0))))</f>
        <v>0</v>
      </c>
      <c r="K71" s="392">
        <f>IF(H71&lt;50%,1,0)</f>
        <v>1</v>
      </c>
    </row>
    <row r="72" spans="1:11" ht="44.25" customHeight="1" x14ac:dyDescent="0.25">
      <c r="A72" s="489"/>
      <c r="B72" s="447"/>
      <c r="C72" s="447"/>
      <c r="D72" s="447"/>
      <c r="E72" s="447"/>
      <c r="F72" s="486" t="s">
        <v>225</v>
      </c>
      <c r="G72" s="468"/>
      <c r="H72" s="406"/>
      <c r="I72" s="390"/>
      <c r="J72" s="390"/>
      <c r="K72" s="393"/>
    </row>
    <row r="73" spans="1:11" ht="9" customHeight="1" x14ac:dyDescent="0.25">
      <c r="A73" s="385"/>
      <c r="B73" s="447"/>
      <c r="C73" s="447"/>
      <c r="D73" s="447"/>
      <c r="E73" s="447"/>
      <c r="F73" s="491"/>
      <c r="G73" s="468"/>
      <c r="H73" s="406"/>
      <c r="I73" s="390"/>
      <c r="J73" s="390"/>
      <c r="K73" s="393"/>
    </row>
    <row r="74" spans="1:11" x14ac:dyDescent="0.25">
      <c r="A74" s="490"/>
      <c r="B74" s="447"/>
      <c r="C74" s="447"/>
      <c r="D74" s="447"/>
      <c r="E74" s="447"/>
      <c r="F74" s="339"/>
      <c r="G74" s="469"/>
      <c r="H74" s="407"/>
      <c r="I74" s="391"/>
      <c r="J74" s="391"/>
      <c r="K74" s="394"/>
    </row>
    <row r="75" spans="1:11" ht="15.75" x14ac:dyDescent="0.25">
      <c r="A75" s="465" t="s">
        <v>590</v>
      </c>
      <c r="B75" s="465"/>
      <c r="C75" s="466"/>
      <c r="D75" s="6"/>
      <c r="E75" s="6"/>
      <c r="G75" s="22"/>
      <c r="I75">
        <v>0</v>
      </c>
      <c r="J75">
        <v>0</v>
      </c>
      <c r="K75">
        <v>1</v>
      </c>
    </row>
    <row r="76" spans="1:11" ht="48.6" customHeight="1" x14ac:dyDescent="0.25">
      <c r="A76" s="482" t="s">
        <v>686</v>
      </c>
      <c r="B76" s="483"/>
      <c r="C76" s="483"/>
      <c r="D76" s="483"/>
      <c r="E76" s="483"/>
      <c r="F76" s="483"/>
      <c r="G76" s="484"/>
      <c r="I76" s="371" t="s">
        <v>481</v>
      </c>
      <c r="J76" s="372"/>
      <c r="K76" s="372"/>
    </row>
    <row r="77" spans="1:11" ht="54" customHeight="1" thickBot="1" x14ac:dyDescent="0.3">
      <c r="A77" s="36" t="s">
        <v>6</v>
      </c>
      <c r="B77" s="36" t="s">
        <v>2</v>
      </c>
      <c r="C77" s="36" t="s">
        <v>3</v>
      </c>
      <c r="D77" s="36" t="s">
        <v>0</v>
      </c>
      <c r="E77" s="36" t="s">
        <v>4</v>
      </c>
      <c r="F77" s="36" t="s">
        <v>40</v>
      </c>
      <c r="G77" s="51" t="s">
        <v>452</v>
      </c>
      <c r="H77" s="226" t="s">
        <v>726</v>
      </c>
      <c r="I77" s="98" t="s">
        <v>482</v>
      </c>
      <c r="J77" s="98" t="s">
        <v>483</v>
      </c>
      <c r="K77" s="98" t="s">
        <v>484</v>
      </c>
    </row>
    <row r="78" spans="1:11" ht="75" customHeight="1" thickBot="1" x14ac:dyDescent="0.3">
      <c r="A78" s="35"/>
      <c r="B78" s="485" t="s">
        <v>414</v>
      </c>
      <c r="C78" s="486" t="s">
        <v>415</v>
      </c>
      <c r="D78" s="487" t="s">
        <v>478</v>
      </c>
      <c r="E78" s="470">
        <v>2</v>
      </c>
      <c r="F78" s="66" t="s">
        <v>416</v>
      </c>
      <c r="G78" s="436" t="s">
        <v>489</v>
      </c>
      <c r="H78" s="410">
        <v>1</v>
      </c>
      <c r="I78" s="389">
        <f>IF(H78&gt;=80%,1,0)</f>
        <v>1</v>
      </c>
      <c r="J78" s="389">
        <f>(IF(H78&gt;=50%,1,0)*IF(H78&lt;=80%,1,(IF(H78&gt;=80%,0))))</f>
        <v>0</v>
      </c>
      <c r="K78" s="392">
        <f>IF(H78&lt;50%,1,0)</f>
        <v>0</v>
      </c>
    </row>
    <row r="79" spans="1:11" ht="66.75" customHeight="1" x14ac:dyDescent="0.25">
      <c r="A79" s="35"/>
      <c r="B79" s="334"/>
      <c r="C79" s="334"/>
      <c r="D79" s="488"/>
      <c r="E79" s="471"/>
      <c r="F79" s="66" t="s">
        <v>417</v>
      </c>
      <c r="G79" s="437"/>
      <c r="H79" s="411"/>
      <c r="I79" s="391"/>
      <c r="J79" s="391"/>
      <c r="K79" s="394"/>
    </row>
    <row r="80" spans="1:11" ht="42.75" customHeight="1" x14ac:dyDescent="0.25">
      <c r="A80" s="60"/>
      <c r="B80" s="88" t="s">
        <v>426</v>
      </c>
      <c r="C80" s="478" t="s">
        <v>425</v>
      </c>
      <c r="D80" s="446" t="s">
        <v>418</v>
      </c>
      <c r="E80" s="478">
        <v>2</v>
      </c>
      <c r="F80" s="82" t="s">
        <v>591</v>
      </c>
      <c r="G80" s="436" t="s">
        <v>489</v>
      </c>
      <c r="H80" s="410">
        <v>0.9</v>
      </c>
      <c r="I80" s="389">
        <f>IF(H80&gt;=80%,1,0)</f>
        <v>1</v>
      </c>
      <c r="J80" s="389">
        <f>(IF(H80&gt;=50%,1,0)*IF(H80&lt;=80%,1,(IF(H80&gt;=80%,0))))</f>
        <v>0</v>
      </c>
      <c r="K80" s="392">
        <f>IF(H80&lt;50%,1,0)</f>
        <v>0</v>
      </c>
    </row>
    <row r="81" spans="1:11" ht="87.75" customHeight="1" x14ac:dyDescent="0.25">
      <c r="A81" s="60"/>
      <c r="B81" s="88" t="s">
        <v>427</v>
      </c>
      <c r="C81" s="478"/>
      <c r="D81" s="446"/>
      <c r="E81" s="478"/>
      <c r="F81" s="82" t="s">
        <v>424</v>
      </c>
      <c r="G81" s="437"/>
      <c r="H81" s="411"/>
      <c r="I81" s="391"/>
      <c r="J81" s="391"/>
      <c r="K81" s="394"/>
    </row>
    <row r="82" spans="1:11" ht="61.15" customHeight="1" x14ac:dyDescent="0.25">
      <c r="A82" s="60"/>
      <c r="B82" s="446" t="s">
        <v>433</v>
      </c>
      <c r="C82" s="478" t="s">
        <v>428</v>
      </c>
      <c r="D82" s="478" t="s">
        <v>419</v>
      </c>
      <c r="E82" s="478">
        <v>4</v>
      </c>
      <c r="F82" s="82" t="s">
        <v>420</v>
      </c>
      <c r="G82" s="475" t="s">
        <v>489</v>
      </c>
      <c r="H82" s="387">
        <v>1</v>
      </c>
      <c r="I82" s="389">
        <f>IF(H82&gt;=80%,1,0)</f>
        <v>1</v>
      </c>
      <c r="J82" s="389">
        <f>(IF(H82&gt;=50%,1,0)*IF(H82&lt;=80%,1,(IF(H82&gt;=80%,0))))</f>
        <v>0</v>
      </c>
      <c r="K82" s="392">
        <f>IF(H82&lt;50%,1,0)</f>
        <v>0</v>
      </c>
    </row>
    <row r="83" spans="1:11" ht="28.5" x14ac:dyDescent="0.25">
      <c r="A83" s="60"/>
      <c r="B83" s="446"/>
      <c r="C83" s="478"/>
      <c r="D83" s="478"/>
      <c r="E83" s="478"/>
      <c r="F83" s="82" t="s">
        <v>421</v>
      </c>
      <c r="G83" s="476"/>
      <c r="H83" s="388"/>
      <c r="I83" s="390"/>
      <c r="J83" s="390"/>
      <c r="K83" s="393"/>
    </row>
    <row r="84" spans="1:11" x14ac:dyDescent="0.25">
      <c r="A84" s="60"/>
      <c r="B84" s="446"/>
      <c r="C84" s="478"/>
      <c r="D84" s="478"/>
      <c r="E84" s="478"/>
      <c r="F84" s="82" t="s">
        <v>422</v>
      </c>
      <c r="G84" s="476"/>
      <c r="H84" s="388"/>
      <c r="I84" s="390"/>
      <c r="J84" s="390"/>
      <c r="K84" s="393"/>
    </row>
    <row r="85" spans="1:11" ht="28.5" x14ac:dyDescent="0.25">
      <c r="A85" s="60"/>
      <c r="B85" s="446"/>
      <c r="C85" s="478"/>
      <c r="D85" s="478"/>
      <c r="E85" s="478"/>
      <c r="F85" s="82" t="s">
        <v>423</v>
      </c>
      <c r="G85" s="477"/>
      <c r="H85" s="388"/>
      <c r="I85" s="391"/>
      <c r="J85" s="391"/>
      <c r="K85" s="394"/>
    </row>
    <row r="86" spans="1:11" ht="100.5" customHeight="1" x14ac:dyDescent="0.25">
      <c r="A86" s="60"/>
      <c r="B86" s="88" t="s">
        <v>592</v>
      </c>
      <c r="C86" s="82" t="s">
        <v>429</v>
      </c>
      <c r="D86" s="82" t="s">
        <v>430</v>
      </c>
      <c r="E86" s="81">
        <v>2</v>
      </c>
      <c r="F86" s="82" t="s">
        <v>593</v>
      </c>
      <c r="G86" s="80" t="s">
        <v>594</v>
      </c>
      <c r="H86" s="271">
        <v>0</v>
      </c>
      <c r="I86" s="103">
        <f>IF(H86&gt;=80%,1,0)</f>
        <v>0</v>
      </c>
      <c r="J86" s="103">
        <f>(IF(H86&gt;=50%,1,0)*IF(H86&lt;=80%,1,(IF(H86&gt;=80%,0))))</f>
        <v>0</v>
      </c>
      <c r="K86" s="104">
        <f>IF(H86&lt;50%,1,0)</f>
        <v>1</v>
      </c>
    </row>
    <row r="87" spans="1:11" ht="21.75" thickBot="1" x14ac:dyDescent="0.4">
      <c r="A87" s="441" t="s">
        <v>595</v>
      </c>
      <c r="B87" s="441"/>
      <c r="C87" s="442"/>
      <c r="D87" s="6"/>
      <c r="E87" s="6"/>
      <c r="G87" s="29"/>
      <c r="I87">
        <v>3</v>
      </c>
      <c r="J87">
        <v>0</v>
      </c>
      <c r="K87">
        <v>1</v>
      </c>
    </row>
    <row r="88" spans="1:11" ht="46.9" customHeight="1" thickBot="1" x14ac:dyDescent="0.3">
      <c r="A88" s="443" t="s">
        <v>687</v>
      </c>
      <c r="B88" s="444"/>
      <c r="C88" s="444"/>
      <c r="D88" s="444"/>
      <c r="E88" s="444"/>
      <c r="F88" s="444"/>
      <c r="G88" s="445"/>
      <c r="I88" s="371" t="s">
        <v>481</v>
      </c>
      <c r="J88" s="372"/>
      <c r="K88" s="372"/>
    </row>
    <row r="89" spans="1:11" ht="56.25" customHeight="1" x14ac:dyDescent="0.25">
      <c r="A89" s="28" t="s">
        <v>6</v>
      </c>
      <c r="B89" s="20" t="s">
        <v>2</v>
      </c>
      <c r="C89" s="20" t="s">
        <v>3</v>
      </c>
      <c r="D89" s="20" t="s">
        <v>0</v>
      </c>
      <c r="E89" s="20" t="s">
        <v>4</v>
      </c>
      <c r="F89" s="1" t="s">
        <v>40</v>
      </c>
      <c r="G89" s="51" t="s">
        <v>452</v>
      </c>
      <c r="H89" s="226" t="s">
        <v>726</v>
      </c>
      <c r="I89" s="98" t="s">
        <v>482</v>
      </c>
      <c r="J89" s="98" t="s">
        <v>483</v>
      </c>
      <c r="K89" s="98" t="s">
        <v>484</v>
      </c>
    </row>
    <row r="90" spans="1:11" ht="94.15" customHeight="1" x14ac:dyDescent="0.25">
      <c r="A90" s="438"/>
      <c r="B90" s="67" t="s">
        <v>331</v>
      </c>
      <c r="C90" s="30" t="s">
        <v>332</v>
      </c>
      <c r="D90" s="30" t="s">
        <v>333</v>
      </c>
      <c r="E90" s="68">
        <v>1</v>
      </c>
      <c r="F90" s="30" t="s">
        <v>334</v>
      </c>
      <c r="G90" s="30" t="s">
        <v>688</v>
      </c>
      <c r="H90" s="272">
        <v>1</v>
      </c>
      <c r="I90" s="103">
        <v>0</v>
      </c>
      <c r="J90" s="103">
        <f>(IF(H90&gt;=50%,1,0)*IF(H90&lt;=80%,1,(IF(H90&gt;=80%,0))))</f>
        <v>0</v>
      </c>
      <c r="K90" s="104">
        <v>1</v>
      </c>
    </row>
    <row r="91" spans="1:11" ht="71.25" x14ac:dyDescent="0.25">
      <c r="A91" s="439"/>
      <c r="B91" s="67" t="s">
        <v>335</v>
      </c>
      <c r="C91" s="67" t="s">
        <v>336</v>
      </c>
      <c r="D91" s="30" t="s">
        <v>340</v>
      </c>
      <c r="E91" s="30">
        <v>2</v>
      </c>
      <c r="F91" s="30" t="s">
        <v>337</v>
      </c>
      <c r="G91" s="80" t="s">
        <v>732</v>
      </c>
      <c r="H91" s="272">
        <v>0</v>
      </c>
      <c r="I91" s="103">
        <f>IF(H91&gt;=80%,1,0)</f>
        <v>0</v>
      </c>
      <c r="J91" s="103">
        <f>(IF(H91&gt;=50%,1,0)*IF(H91&lt;=80%,1,(IF(H91&gt;=80%,0))))</f>
        <v>0</v>
      </c>
      <c r="K91" s="104">
        <f>IF(H91&lt;50%,1,0)</f>
        <v>1</v>
      </c>
    </row>
    <row r="92" spans="1:11" ht="85.5" x14ac:dyDescent="0.25">
      <c r="A92" s="440"/>
      <c r="B92" s="30" t="s">
        <v>338</v>
      </c>
      <c r="C92" s="30" t="s">
        <v>339</v>
      </c>
      <c r="D92" s="30" t="s">
        <v>333</v>
      </c>
      <c r="E92" s="68">
        <v>1</v>
      </c>
      <c r="F92" s="30" t="s">
        <v>341</v>
      </c>
      <c r="G92" s="30" t="s">
        <v>689</v>
      </c>
      <c r="H92" s="272">
        <v>0.62</v>
      </c>
      <c r="I92" s="103">
        <v>0</v>
      </c>
      <c r="J92" s="103">
        <v>1</v>
      </c>
      <c r="K92" s="104">
        <f>IF(H92&lt;50%,1,0)</f>
        <v>0</v>
      </c>
    </row>
    <row r="93" spans="1:11" ht="21.75" thickBot="1" x14ac:dyDescent="0.4">
      <c r="A93" s="441" t="s">
        <v>596</v>
      </c>
      <c r="B93" s="441"/>
      <c r="C93" s="442"/>
      <c r="D93" s="6"/>
      <c r="E93" s="6"/>
      <c r="G93" s="29"/>
      <c r="I93">
        <v>0</v>
      </c>
      <c r="J93">
        <v>1</v>
      </c>
      <c r="K93">
        <v>2</v>
      </c>
    </row>
    <row r="94" spans="1:11" ht="40.5" customHeight="1" thickBot="1" x14ac:dyDescent="0.3">
      <c r="A94" s="443" t="s">
        <v>690</v>
      </c>
      <c r="B94" s="444"/>
      <c r="C94" s="444"/>
      <c r="D94" s="444"/>
      <c r="E94" s="444"/>
      <c r="F94" s="444"/>
      <c r="G94" s="445"/>
      <c r="I94" s="371" t="s">
        <v>481</v>
      </c>
      <c r="J94" s="372"/>
      <c r="K94" s="372"/>
    </row>
    <row r="95" spans="1:11" ht="60" x14ac:dyDescent="0.25">
      <c r="A95" s="28" t="s">
        <v>6</v>
      </c>
      <c r="B95" s="20" t="s">
        <v>2</v>
      </c>
      <c r="C95" s="20" t="s">
        <v>3</v>
      </c>
      <c r="D95" s="20" t="s">
        <v>0</v>
      </c>
      <c r="E95" s="20" t="s">
        <v>285</v>
      </c>
      <c r="F95" s="1" t="s">
        <v>40</v>
      </c>
      <c r="G95" s="51" t="s">
        <v>452</v>
      </c>
      <c r="H95" s="226" t="s">
        <v>726</v>
      </c>
      <c r="I95" s="98" t="s">
        <v>482</v>
      </c>
      <c r="J95" s="98" t="s">
        <v>483</v>
      </c>
      <c r="K95" s="98" t="s">
        <v>484</v>
      </c>
    </row>
    <row r="96" spans="1:11" ht="39" customHeight="1" x14ac:dyDescent="0.25">
      <c r="A96" s="22"/>
      <c r="B96" s="438" t="s">
        <v>342</v>
      </c>
      <c r="C96" s="438" t="s">
        <v>343</v>
      </c>
      <c r="D96" s="438" t="s">
        <v>301</v>
      </c>
      <c r="E96" s="438">
        <v>4</v>
      </c>
      <c r="F96" s="30" t="s">
        <v>344</v>
      </c>
      <c r="G96" s="396" t="s">
        <v>597</v>
      </c>
      <c r="H96" s="405">
        <v>1</v>
      </c>
      <c r="I96" s="389">
        <f>IF(H96&gt;=80%,1,0)</f>
        <v>1</v>
      </c>
      <c r="J96" s="389">
        <f>(IF(H96&gt;=50%,1,0)*IF(H96&lt;=80%,1,(IF(H96&gt;=80%,0))))</f>
        <v>0</v>
      </c>
      <c r="K96" s="392">
        <f>IF(H96&lt;50%,1,0)</f>
        <v>0</v>
      </c>
    </row>
    <row r="97" spans="1:11" ht="24.6" customHeight="1" x14ac:dyDescent="0.25">
      <c r="A97" s="22"/>
      <c r="B97" s="439"/>
      <c r="C97" s="439"/>
      <c r="D97" s="439"/>
      <c r="E97" s="439"/>
      <c r="F97" s="30" t="s">
        <v>345</v>
      </c>
      <c r="G97" s="397"/>
      <c r="H97" s="406"/>
      <c r="I97" s="390"/>
      <c r="J97" s="390"/>
      <c r="K97" s="393"/>
    </row>
    <row r="98" spans="1:11" ht="26.45" customHeight="1" x14ac:dyDescent="0.25">
      <c r="A98" s="22"/>
      <c r="B98" s="439"/>
      <c r="C98" s="439"/>
      <c r="D98" s="439"/>
      <c r="E98" s="439"/>
      <c r="F98" s="30" t="s">
        <v>346</v>
      </c>
      <c r="G98" s="397"/>
      <c r="H98" s="406"/>
      <c r="I98" s="390"/>
      <c r="J98" s="390"/>
      <c r="K98" s="393"/>
    </row>
    <row r="99" spans="1:11" ht="21.6" customHeight="1" x14ac:dyDescent="0.25">
      <c r="A99" s="22"/>
      <c r="B99" s="439"/>
      <c r="C99" s="440"/>
      <c r="D99" s="440"/>
      <c r="E99" s="440"/>
      <c r="F99" s="30" t="s">
        <v>347</v>
      </c>
      <c r="G99" s="398"/>
      <c r="H99" s="407"/>
      <c r="I99" s="391"/>
      <c r="J99" s="391"/>
      <c r="K99" s="394"/>
    </row>
    <row r="100" spans="1:11" ht="85.5" x14ac:dyDescent="0.25">
      <c r="A100" s="22"/>
      <c r="B100" s="30" t="s">
        <v>348</v>
      </c>
      <c r="C100" s="30" t="s">
        <v>349</v>
      </c>
      <c r="D100" s="30" t="s">
        <v>350</v>
      </c>
      <c r="E100" s="178">
        <v>2</v>
      </c>
      <c r="F100" s="30" t="s">
        <v>351</v>
      </c>
      <c r="G100" s="152" t="s">
        <v>489</v>
      </c>
      <c r="H100" s="174">
        <v>1</v>
      </c>
      <c r="I100" s="103">
        <f>IF(H100&gt;=80%,1,0)</f>
        <v>1</v>
      </c>
      <c r="J100" s="103">
        <f>(IF(H100&gt;=50%,1,0)*IF(H100&lt;=80%,1,(IF(H100&gt;=80%,0))))</f>
        <v>0</v>
      </c>
      <c r="K100" s="104">
        <f>IF(H100&lt;50%,1,0)</f>
        <v>0</v>
      </c>
    </row>
    <row r="101" spans="1:11" ht="21.75" thickBot="1" x14ac:dyDescent="0.4">
      <c r="A101" s="441" t="s">
        <v>598</v>
      </c>
      <c r="B101" s="441"/>
      <c r="C101" s="442"/>
      <c r="D101" s="6"/>
      <c r="E101" s="6"/>
      <c r="G101" s="29"/>
      <c r="I101">
        <v>2</v>
      </c>
      <c r="J101">
        <v>0</v>
      </c>
      <c r="K101">
        <v>0</v>
      </c>
    </row>
    <row r="102" spans="1:11" ht="33.75" customHeight="1" thickBot="1" x14ac:dyDescent="0.3">
      <c r="A102" s="443" t="s">
        <v>691</v>
      </c>
      <c r="B102" s="444"/>
      <c r="C102" s="444"/>
      <c r="D102" s="444"/>
      <c r="E102" s="444"/>
      <c r="F102" s="444"/>
      <c r="G102" s="445"/>
      <c r="I102" s="371" t="s">
        <v>481</v>
      </c>
      <c r="J102" s="372"/>
      <c r="K102" s="372"/>
    </row>
    <row r="103" spans="1:11" ht="60" x14ac:dyDescent="0.25">
      <c r="A103" s="28" t="s">
        <v>6</v>
      </c>
      <c r="B103" s="20" t="s">
        <v>2</v>
      </c>
      <c r="C103" s="20" t="s">
        <v>3</v>
      </c>
      <c r="D103" s="20" t="s">
        <v>0</v>
      </c>
      <c r="E103" s="20" t="s">
        <v>4</v>
      </c>
      <c r="F103" s="1" t="s">
        <v>40</v>
      </c>
      <c r="G103" s="51" t="s">
        <v>452</v>
      </c>
      <c r="H103" s="226" t="s">
        <v>726</v>
      </c>
      <c r="I103" s="98" t="s">
        <v>482</v>
      </c>
      <c r="J103" s="98" t="s">
        <v>483</v>
      </c>
      <c r="K103" s="98" t="s">
        <v>484</v>
      </c>
    </row>
    <row r="104" spans="1:11" ht="71.25" x14ac:dyDescent="0.25">
      <c r="A104" s="41"/>
      <c r="B104" s="67" t="s">
        <v>434</v>
      </c>
      <c r="C104" s="67" t="s">
        <v>352</v>
      </c>
      <c r="D104" s="67" t="s">
        <v>353</v>
      </c>
      <c r="E104" s="30">
        <v>100</v>
      </c>
      <c r="F104" s="438" t="s">
        <v>359</v>
      </c>
      <c r="G104" s="41"/>
      <c r="H104" s="230">
        <v>1</v>
      </c>
      <c r="I104" s="103">
        <f>IF(H104&gt;=80%,1,0)</f>
        <v>1</v>
      </c>
      <c r="J104" s="103">
        <f>(IF(H104&gt;=50%,1,0)*IF(H104&lt;=80%,1,(IF(H104&gt;=80%,0))))</f>
        <v>0</v>
      </c>
      <c r="K104" s="104">
        <f>IF(H104&lt;50%,1,0)</f>
        <v>0</v>
      </c>
    </row>
    <row r="105" spans="1:11" ht="71.25" x14ac:dyDescent="0.25">
      <c r="A105" s="41"/>
      <c r="B105" s="438" t="s">
        <v>354</v>
      </c>
      <c r="C105" s="67" t="s">
        <v>355</v>
      </c>
      <c r="D105" s="67" t="s">
        <v>357</v>
      </c>
      <c r="E105" s="30">
        <v>100</v>
      </c>
      <c r="F105" s="439"/>
      <c r="G105" s="41"/>
      <c r="H105" s="230">
        <v>1</v>
      </c>
      <c r="I105" s="103">
        <f>IF(H105&gt;=80%,1,0)</f>
        <v>1</v>
      </c>
      <c r="J105" s="103">
        <f>(IF(H105&gt;=50%,1,0)*IF(H105&lt;=80%,1,(IF(H105&gt;=80%,0))))</f>
        <v>0</v>
      </c>
      <c r="K105" s="104">
        <f>IF(H105&lt;50%,1,0)</f>
        <v>0</v>
      </c>
    </row>
    <row r="106" spans="1:11" ht="57" x14ac:dyDescent="0.25">
      <c r="A106" s="41"/>
      <c r="B106" s="440"/>
      <c r="C106" s="67" t="s">
        <v>356</v>
      </c>
      <c r="D106" s="67" t="s">
        <v>358</v>
      </c>
      <c r="E106" s="30">
        <v>100</v>
      </c>
      <c r="F106" s="440"/>
      <c r="G106" s="41"/>
      <c r="H106" s="230">
        <v>1</v>
      </c>
      <c r="I106" s="103">
        <f>IF(H106&gt;=80%,1,0)</f>
        <v>1</v>
      </c>
      <c r="J106" s="103">
        <f>(IF(H106&gt;=50%,1,0)*IF(H106&lt;=80%,1,(IF(H106&gt;=80%,0))))</f>
        <v>0</v>
      </c>
      <c r="K106" s="104">
        <f>IF(H106&lt;50%,1,0)</f>
        <v>0</v>
      </c>
    </row>
    <row r="107" spans="1:11" ht="60" customHeight="1" x14ac:dyDescent="0.25">
      <c r="A107" s="41"/>
      <c r="B107" s="438" t="s">
        <v>360</v>
      </c>
      <c r="C107" s="438" t="s">
        <v>361</v>
      </c>
      <c r="D107" s="438" t="s">
        <v>39</v>
      </c>
      <c r="E107" s="438">
        <v>2</v>
      </c>
      <c r="F107" s="67" t="s">
        <v>362</v>
      </c>
      <c r="G107" s="281" t="s">
        <v>731</v>
      </c>
      <c r="H107" s="408">
        <v>0</v>
      </c>
      <c r="I107" s="402">
        <v>0</v>
      </c>
      <c r="J107" s="402">
        <v>0</v>
      </c>
      <c r="K107" s="402">
        <v>1</v>
      </c>
    </row>
    <row r="108" spans="1:11" ht="28.5" x14ac:dyDescent="0.25">
      <c r="A108" s="41"/>
      <c r="B108" s="440"/>
      <c r="C108" s="440"/>
      <c r="D108" s="440"/>
      <c r="E108" s="440"/>
      <c r="F108" s="67" t="s">
        <v>363</v>
      </c>
      <c r="G108" s="282"/>
      <c r="H108" s="409"/>
      <c r="I108" s="404"/>
      <c r="J108" s="404"/>
      <c r="K108" s="404"/>
    </row>
    <row r="109" spans="1:11" ht="52.5" customHeight="1" x14ac:dyDescent="0.25">
      <c r="A109" s="41"/>
      <c r="B109" s="67" t="s">
        <v>364</v>
      </c>
      <c r="C109" s="67" t="s">
        <v>365</v>
      </c>
      <c r="D109" s="67" t="s">
        <v>366</v>
      </c>
      <c r="E109" s="30">
        <v>100</v>
      </c>
      <c r="F109" s="67" t="s">
        <v>367</v>
      </c>
      <c r="G109" s="41"/>
      <c r="H109" s="230">
        <v>1</v>
      </c>
      <c r="I109" s="103">
        <f>IF(H109&gt;=80%,1,0)</f>
        <v>1</v>
      </c>
      <c r="J109" s="103">
        <f>(IF(H109&gt;=50%,1,0)*IF(H109&lt;=80%,1,(IF(H109&gt;=80%,0))))</f>
        <v>0</v>
      </c>
      <c r="K109" s="104">
        <f>IF(H109&lt;50%,1,0)</f>
        <v>0</v>
      </c>
    </row>
    <row r="110" spans="1:11" ht="21.75" thickBot="1" x14ac:dyDescent="0.4">
      <c r="A110" s="441" t="s">
        <v>599</v>
      </c>
      <c r="B110" s="441"/>
      <c r="C110" s="442"/>
      <c r="D110" s="6"/>
      <c r="E110" s="6"/>
      <c r="G110" s="29"/>
      <c r="I110">
        <v>4</v>
      </c>
      <c r="J110">
        <v>0</v>
      </c>
      <c r="K110">
        <v>1</v>
      </c>
    </row>
    <row r="111" spans="1:11" ht="21" customHeight="1" thickBot="1" x14ac:dyDescent="0.3">
      <c r="A111" s="443" t="s">
        <v>692</v>
      </c>
      <c r="B111" s="444"/>
      <c r="C111" s="444"/>
      <c r="D111" s="444"/>
      <c r="E111" s="444"/>
      <c r="F111" s="444"/>
      <c r="G111" s="445"/>
      <c r="I111" s="371" t="s">
        <v>481</v>
      </c>
      <c r="J111" s="372"/>
      <c r="K111" s="372"/>
    </row>
    <row r="112" spans="1:11" ht="72" customHeight="1" x14ac:dyDescent="0.25">
      <c r="A112" s="28" t="s">
        <v>6</v>
      </c>
      <c r="B112" s="20" t="s">
        <v>2</v>
      </c>
      <c r="C112" s="20" t="s">
        <v>3</v>
      </c>
      <c r="D112" s="20" t="s">
        <v>0</v>
      </c>
      <c r="E112" s="20" t="s">
        <v>4</v>
      </c>
      <c r="F112" s="1" t="s">
        <v>40</v>
      </c>
      <c r="G112" s="51" t="s">
        <v>452</v>
      </c>
      <c r="H112" s="226" t="s">
        <v>726</v>
      </c>
      <c r="I112" s="98" t="s">
        <v>482</v>
      </c>
      <c r="J112" s="98" t="s">
        <v>483</v>
      </c>
      <c r="K112" s="98" t="s">
        <v>484</v>
      </c>
    </row>
    <row r="113" spans="1:11" ht="139.5" customHeight="1" x14ac:dyDescent="0.25">
      <c r="A113" s="43"/>
      <c r="B113" s="80" t="s">
        <v>368</v>
      </c>
      <c r="C113" s="80" t="s">
        <v>369</v>
      </c>
      <c r="D113" s="80" t="s">
        <v>370</v>
      </c>
      <c r="E113" s="97">
        <v>1</v>
      </c>
      <c r="F113" s="80" t="s">
        <v>371</v>
      </c>
      <c r="G113" s="80" t="s">
        <v>508</v>
      </c>
      <c r="H113" s="273">
        <v>0</v>
      </c>
      <c r="I113" s="102">
        <v>0</v>
      </c>
      <c r="J113" s="102">
        <v>0</v>
      </c>
      <c r="K113" s="102">
        <v>1</v>
      </c>
    </row>
    <row r="114" spans="1:11" ht="24" customHeight="1" x14ac:dyDescent="0.25">
      <c r="A114" s="43"/>
      <c r="B114" s="438" t="s">
        <v>372</v>
      </c>
      <c r="C114" s="438" t="s">
        <v>386</v>
      </c>
      <c r="D114" s="438" t="s">
        <v>39</v>
      </c>
      <c r="E114" s="438">
        <v>3</v>
      </c>
      <c r="F114" s="69" t="s">
        <v>373</v>
      </c>
      <c r="G114" s="70"/>
      <c r="H114" s="399">
        <v>0.8</v>
      </c>
      <c r="I114" s="402">
        <v>1</v>
      </c>
      <c r="J114" s="402">
        <v>0</v>
      </c>
      <c r="K114" s="402">
        <v>0</v>
      </c>
    </row>
    <row r="115" spans="1:11" ht="105" customHeight="1" x14ac:dyDescent="0.25">
      <c r="A115" s="43"/>
      <c r="B115" s="439"/>
      <c r="C115" s="439"/>
      <c r="D115" s="439"/>
      <c r="E115" s="439"/>
      <c r="F115" s="80" t="s">
        <v>374</v>
      </c>
      <c r="G115" s="69"/>
      <c r="H115" s="400"/>
      <c r="I115" s="403"/>
      <c r="J115" s="403"/>
      <c r="K115" s="403"/>
    </row>
    <row r="116" spans="1:11" ht="63.75" customHeight="1" x14ac:dyDescent="0.25">
      <c r="A116" s="43"/>
      <c r="B116" s="440"/>
      <c r="C116" s="440"/>
      <c r="D116" s="440"/>
      <c r="E116" s="440"/>
      <c r="F116" s="80" t="s">
        <v>375</v>
      </c>
      <c r="G116" s="80" t="s">
        <v>600</v>
      </c>
      <c r="H116" s="401"/>
      <c r="I116" s="404"/>
      <c r="J116" s="404"/>
      <c r="K116" s="404"/>
    </row>
    <row r="117" spans="1:11" x14ac:dyDescent="0.25">
      <c r="C117" s="71"/>
      <c r="D117" s="71"/>
      <c r="E117" s="89"/>
      <c r="I117">
        <v>1</v>
      </c>
      <c r="J117">
        <v>0</v>
      </c>
      <c r="K117">
        <v>1</v>
      </c>
    </row>
    <row r="118" spans="1:11" x14ac:dyDescent="0.25">
      <c r="C118" s="71"/>
      <c r="D118" s="71"/>
      <c r="E118" s="90"/>
    </row>
    <row r="119" spans="1:11" x14ac:dyDescent="0.25">
      <c r="C119" s="91" t="s">
        <v>435</v>
      </c>
      <c r="D119" s="71"/>
      <c r="E119" s="90"/>
    </row>
    <row r="120" spans="1:11" x14ac:dyDescent="0.25">
      <c r="C120" s="71"/>
      <c r="D120" s="71"/>
      <c r="E120" s="71"/>
    </row>
    <row r="121" spans="1:11" ht="21.75" customHeight="1" x14ac:dyDescent="0.25">
      <c r="C121" s="108">
        <v>43831</v>
      </c>
      <c r="D121" s="71"/>
      <c r="E121" s="71"/>
      <c r="G121" s="395" t="s">
        <v>527</v>
      </c>
      <c r="H121" s="395"/>
      <c r="I121" s="278">
        <f>SUM(I117+I110+I101+I93+I87+I75+I68+I64+I40)</f>
        <v>23</v>
      </c>
      <c r="J121" s="278">
        <f t="shared" ref="J121:K121" si="0">SUM(J117+J110+J101+J93+J87+J75+J68+J64+J40)</f>
        <v>2</v>
      </c>
      <c r="K121" s="278">
        <f t="shared" si="0"/>
        <v>7</v>
      </c>
    </row>
    <row r="122" spans="1:11" ht="15.75" thickBot="1" x14ac:dyDescent="0.3">
      <c r="C122" s="71"/>
      <c r="D122" s="71"/>
      <c r="E122" s="71"/>
    </row>
    <row r="123" spans="1:11" ht="18" customHeight="1" x14ac:dyDescent="0.3">
      <c r="B123" s="493" t="s">
        <v>672</v>
      </c>
      <c r="C123" s="494"/>
      <c r="D123" s="494"/>
      <c r="E123" s="495"/>
    </row>
    <row r="124" spans="1:11" ht="18.75" x14ac:dyDescent="0.3">
      <c r="B124" s="326" t="s">
        <v>669</v>
      </c>
      <c r="C124" s="327"/>
      <c r="D124" s="327"/>
      <c r="E124" s="328"/>
    </row>
    <row r="125" spans="1:11" ht="18.75" x14ac:dyDescent="0.3">
      <c r="B125" s="323" t="s">
        <v>671</v>
      </c>
      <c r="C125" s="324"/>
      <c r="D125" s="324"/>
      <c r="E125" s="325"/>
    </row>
    <row r="126" spans="1:11" ht="34.5" customHeight="1" thickBot="1" x14ac:dyDescent="0.35">
      <c r="B126" s="314" t="s">
        <v>670</v>
      </c>
      <c r="C126" s="315"/>
      <c r="D126" s="315"/>
      <c r="E126" s="316"/>
    </row>
    <row r="127" spans="1:11" ht="36" customHeight="1" x14ac:dyDescent="0.3">
      <c r="B127" s="492"/>
      <c r="C127" s="492"/>
      <c r="D127" s="492"/>
      <c r="E127" s="163"/>
    </row>
    <row r="128" spans="1:11" ht="18.75" x14ac:dyDescent="0.3">
      <c r="B128" s="162"/>
      <c r="C128" s="162"/>
      <c r="D128" s="162"/>
      <c r="E128" s="163"/>
    </row>
    <row r="129" spans="2:5" ht="18.75" x14ac:dyDescent="0.3">
      <c r="B129" s="162"/>
      <c r="C129" s="162"/>
      <c r="D129" s="162"/>
      <c r="E129" s="163"/>
    </row>
    <row r="130" spans="2:5" ht="18.75" x14ac:dyDescent="0.3">
      <c r="B130" s="162"/>
      <c r="C130" s="162"/>
      <c r="D130" s="162"/>
      <c r="E130" s="163"/>
    </row>
    <row r="131" spans="2:5" x14ac:dyDescent="0.25">
      <c r="B131" s="163"/>
      <c r="C131" s="163"/>
      <c r="D131" s="163"/>
      <c r="E131" s="163"/>
    </row>
  </sheetData>
  <mergeCells count="159">
    <mergeCell ref="B127:D127"/>
    <mergeCell ref="B123:E123"/>
    <mergeCell ref="C96:C99"/>
    <mergeCell ref="D96:D99"/>
    <mergeCell ref="E96:E99"/>
    <mergeCell ref="B96:B99"/>
    <mergeCell ref="A87:C87"/>
    <mergeCell ref="A88:G88"/>
    <mergeCell ref="A90:A92"/>
    <mergeCell ref="F104:F106"/>
    <mergeCell ref="E107:E108"/>
    <mergeCell ref="D107:D108"/>
    <mergeCell ref="C107:C108"/>
    <mergeCell ref="B107:B108"/>
    <mergeCell ref="A111:G111"/>
    <mergeCell ref="A110:C110"/>
    <mergeCell ref="A93:C93"/>
    <mergeCell ref="A94:G94"/>
    <mergeCell ref="B124:E124"/>
    <mergeCell ref="B125:E125"/>
    <mergeCell ref="B126:E126"/>
    <mergeCell ref="A44:A52"/>
    <mergeCell ref="G82:G85"/>
    <mergeCell ref="C82:C85"/>
    <mergeCell ref="E82:E85"/>
    <mergeCell ref="G44:G52"/>
    <mergeCell ref="A69:G69"/>
    <mergeCell ref="A76:G76"/>
    <mergeCell ref="B82:B85"/>
    <mergeCell ref="D82:D85"/>
    <mergeCell ref="B78:B79"/>
    <mergeCell ref="C78:C79"/>
    <mergeCell ref="D78:D79"/>
    <mergeCell ref="C44:C52"/>
    <mergeCell ref="D44:D52"/>
    <mergeCell ref="E80:E81"/>
    <mergeCell ref="C80:C81"/>
    <mergeCell ref="A68:C68"/>
    <mergeCell ref="A72:A74"/>
    <mergeCell ref="F72:F74"/>
    <mergeCell ref="B71:B74"/>
    <mergeCell ref="C71:C74"/>
    <mergeCell ref="A1:G1"/>
    <mergeCell ref="B2:G2"/>
    <mergeCell ref="A4:G4"/>
    <mergeCell ref="A5:G5"/>
    <mergeCell ref="A6:A7"/>
    <mergeCell ref="B6:G6"/>
    <mergeCell ref="B7:G7"/>
    <mergeCell ref="A41:G41"/>
    <mergeCell ref="E44:E52"/>
    <mergeCell ref="B11:B16"/>
    <mergeCell ref="B17:B25"/>
    <mergeCell ref="B27:B29"/>
    <mergeCell ref="B44:B52"/>
    <mergeCell ref="D36:D39"/>
    <mergeCell ref="E36:E39"/>
    <mergeCell ref="A40:C40"/>
    <mergeCell ref="C11:C16"/>
    <mergeCell ref="E27:E29"/>
    <mergeCell ref="E17:E25"/>
    <mergeCell ref="D11:D16"/>
    <mergeCell ref="D17:D25"/>
    <mergeCell ref="G11:G16"/>
    <mergeCell ref="G17:G25"/>
    <mergeCell ref="G27:G29"/>
    <mergeCell ref="D71:D74"/>
    <mergeCell ref="D53:D63"/>
    <mergeCell ref="C53:C63"/>
    <mergeCell ref="A65:G65"/>
    <mergeCell ref="E53:E63"/>
    <mergeCell ref="B53:B63"/>
    <mergeCell ref="A64:C64"/>
    <mergeCell ref="E71:E74"/>
    <mergeCell ref="G78:G79"/>
    <mergeCell ref="A75:C75"/>
    <mergeCell ref="G71:G74"/>
    <mergeCell ref="E78:E79"/>
    <mergeCell ref="G80:G81"/>
    <mergeCell ref="E114:E116"/>
    <mergeCell ref="D114:D116"/>
    <mergeCell ref="C114:C116"/>
    <mergeCell ref="B114:B116"/>
    <mergeCell ref="A101:C101"/>
    <mergeCell ref="A102:G102"/>
    <mergeCell ref="B105:B106"/>
    <mergeCell ref="D80:D81"/>
    <mergeCell ref="I65:K65"/>
    <mergeCell ref="I69:K69"/>
    <mergeCell ref="H71:H74"/>
    <mergeCell ref="I71:I74"/>
    <mergeCell ref="J71:J74"/>
    <mergeCell ref="K71:K74"/>
    <mergeCell ref="J27:J29"/>
    <mergeCell ref="K27:K29"/>
    <mergeCell ref="H36:H39"/>
    <mergeCell ref="I36:I39"/>
    <mergeCell ref="J36:J39"/>
    <mergeCell ref="K36:K39"/>
    <mergeCell ref="H27:H29"/>
    <mergeCell ref="I27:I29"/>
    <mergeCell ref="I41:K41"/>
    <mergeCell ref="H44:H52"/>
    <mergeCell ref="I44:I52"/>
    <mergeCell ref="J44:J52"/>
    <mergeCell ref="K44:K52"/>
    <mergeCell ref="H53:H63"/>
    <mergeCell ref="I53:I63"/>
    <mergeCell ref="J53:J63"/>
    <mergeCell ref="K53:K63"/>
    <mergeCell ref="A3:G3"/>
    <mergeCell ref="I9:K9"/>
    <mergeCell ref="H11:H16"/>
    <mergeCell ref="I11:I16"/>
    <mergeCell ref="J11:J16"/>
    <mergeCell ref="K11:K16"/>
    <mergeCell ref="H17:H25"/>
    <mergeCell ref="I17:I25"/>
    <mergeCell ref="J17:J25"/>
    <mergeCell ref="K17:K25"/>
    <mergeCell ref="A9:G9"/>
    <mergeCell ref="D8:F8"/>
    <mergeCell ref="A11:A39"/>
    <mergeCell ref="D27:D29"/>
    <mergeCell ref="C17:C25"/>
    <mergeCell ref="E11:E16"/>
    <mergeCell ref="C27:C29"/>
    <mergeCell ref="A8:C8"/>
    <mergeCell ref="I76:K76"/>
    <mergeCell ref="H78:H79"/>
    <mergeCell ref="I78:I79"/>
    <mergeCell ref="J78:J79"/>
    <mergeCell ref="K78:K79"/>
    <mergeCell ref="H80:H81"/>
    <mergeCell ref="I80:I81"/>
    <mergeCell ref="J80:J81"/>
    <mergeCell ref="K80:K81"/>
    <mergeCell ref="H82:H85"/>
    <mergeCell ref="I82:I85"/>
    <mergeCell ref="J82:J85"/>
    <mergeCell ref="K82:K85"/>
    <mergeCell ref="I88:K88"/>
    <mergeCell ref="G121:H121"/>
    <mergeCell ref="G96:G99"/>
    <mergeCell ref="I111:K111"/>
    <mergeCell ref="H114:H116"/>
    <mergeCell ref="I114:I116"/>
    <mergeCell ref="J114:J116"/>
    <mergeCell ref="K114:K116"/>
    <mergeCell ref="I94:K94"/>
    <mergeCell ref="H96:H99"/>
    <mergeCell ref="I96:I99"/>
    <mergeCell ref="J96:J99"/>
    <mergeCell ref="K96:K99"/>
    <mergeCell ref="I102:K102"/>
    <mergeCell ref="H107:H108"/>
    <mergeCell ref="I107:I108"/>
    <mergeCell ref="J107:J108"/>
    <mergeCell ref="K107:K108"/>
  </mergeCells>
  <pageMargins left="0"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3FAE9-8F1E-497A-84EC-C8D9E0C4270E}">
  <sheetPr>
    <tabColor theme="9" tint="-0.249977111117893"/>
  </sheetPr>
  <dimension ref="A1:L104"/>
  <sheetViews>
    <sheetView zoomScale="98" zoomScaleNormal="98" workbookViewId="0">
      <selection activeCell="K96" sqref="K96"/>
    </sheetView>
  </sheetViews>
  <sheetFormatPr baseColWidth="10" defaultRowHeight="15" x14ac:dyDescent="0.25"/>
  <cols>
    <col min="1" max="1" width="24.140625" customWidth="1"/>
    <col min="2" max="2" width="27.85546875" customWidth="1"/>
    <col min="3" max="3" width="25.85546875" customWidth="1"/>
    <col min="4" max="4" width="25.140625" customWidth="1"/>
    <col min="5" max="5" width="17.85546875" customWidth="1"/>
    <col min="6" max="6" width="29" style="74" customWidth="1"/>
    <col min="7" max="7" width="33.28515625" customWidth="1"/>
    <col min="8" max="8" width="17" customWidth="1"/>
    <col min="9" max="9" width="14.28515625" customWidth="1"/>
    <col min="10" max="10" width="18.85546875" customWidth="1"/>
    <col min="11" max="11" width="16.5703125" customWidth="1"/>
    <col min="12" max="12" width="22.7109375" customWidth="1"/>
  </cols>
  <sheetData>
    <row r="1" spans="1:12" ht="20.25" x14ac:dyDescent="0.3">
      <c r="A1" s="350" t="s">
        <v>1</v>
      </c>
      <c r="B1" s="350"/>
      <c r="C1" s="350"/>
      <c r="D1" s="350"/>
      <c r="E1" s="350"/>
      <c r="F1" s="350"/>
      <c r="G1" s="350"/>
    </row>
    <row r="2" spans="1:12" ht="20.25" x14ac:dyDescent="0.3">
      <c r="A2" s="351" t="s">
        <v>465</v>
      </c>
      <c r="B2" s="351"/>
      <c r="C2" s="351"/>
      <c r="D2" s="351"/>
      <c r="E2" s="351"/>
      <c r="F2" s="351"/>
      <c r="G2" s="351"/>
    </row>
    <row r="3" spans="1:12" ht="21" thickBot="1" x14ac:dyDescent="0.35">
      <c r="A3" s="370" t="s">
        <v>708</v>
      </c>
      <c r="B3" s="370"/>
      <c r="C3" s="370"/>
      <c r="D3" s="370"/>
      <c r="E3" s="370"/>
      <c r="F3" s="370"/>
      <c r="G3" s="370"/>
    </row>
    <row r="4" spans="1:12" ht="27.6" customHeight="1" thickBot="1" x14ac:dyDescent="0.3">
      <c r="A4" s="352" t="s">
        <v>41</v>
      </c>
      <c r="B4" s="353"/>
      <c r="C4" s="353"/>
      <c r="D4" s="353"/>
      <c r="E4" s="353"/>
      <c r="F4" s="353"/>
      <c r="G4" s="354"/>
    </row>
    <row r="5" spans="1:12" ht="18.600000000000001" customHeight="1" thickBot="1" x14ac:dyDescent="0.3">
      <c r="A5" s="352" t="s">
        <v>42</v>
      </c>
      <c r="B5" s="353"/>
      <c r="C5" s="353"/>
      <c r="D5" s="353"/>
      <c r="E5" s="353"/>
      <c r="F5" s="353"/>
      <c r="G5" s="354"/>
    </row>
    <row r="6" spans="1:12" ht="15.75" thickBot="1" x14ac:dyDescent="0.3">
      <c r="A6" s="355" t="s">
        <v>7</v>
      </c>
      <c r="B6" s="357" t="s">
        <v>43</v>
      </c>
      <c r="C6" s="358"/>
      <c r="D6" s="358"/>
      <c r="E6" s="358"/>
      <c r="F6" s="358"/>
      <c r="G6" s="359"/>
    </row>
    <row r="7" spans="1:12" ht="27" customHeight="1" thickBot="1" x14ac:dyDescent="0.3">
      <c r="A7" s="356"/>
      <c r="B7" s="357" t="s">
        <v>44</v>
      </c>
      <c r="C7" s="358"/>
      <c r="D7" s="358"/>
      <c r="E7" s="358"/>
      <c r="F7" s="358"/>
      <c r="G7" s="359"/>
    </row>
    <row r="8" spans="1:12" ht="21" customHeight="1" thickBot="1" x14ac:dyDescent="0.3">
      <c r="A8" s="561" t="s">
        <v>606</v>
      </c>
      <c r="B8" s="361"/>
      <c r="C8" s="362"/>
      <c r="D8" s="6"/>
      <c r="E8" s="6"/>
    </row>
    <row r="9" spans="1:12" ht="37.5" customHeight="1" thickBot="1" x14ac:dyDescent="0.3">
      <c r="A9" s="452" t="s">
        <v>698</v>
      </c>
      <c r="B9" s="541"/>
      <c r="C9" s="541"/>
      <c r="D9" s="541"/>
      <c r="E9" s="541"/>
      <c r="F9" s="541"/>
      <c r="G9" s="542"/>
      <c r="H9" s="202"/>
      <c r="I9" s="200"/>
      <c r="J9" s="200"/>
      <c r="K9" s="200"/>
    </row>
    <row r="10" spans="1:12" ht="60.75" customHeight="1" thickBot="1" x14ac:dyDescent="0.3">
      <c r="A10" s="25" t="s">
        <v>6</v>
      </c>
      <c r="B10" s="96" t="s">
        <v>2</v>
      </c>
      <c r="C10" s="21" t="s">
        <v>3</v>
      </c>
      <c r="D10" s="21" t="s">
        <v>0</v>
      </c>
      <c r="E10" s="21" t="s">
        <v>4</v>
      </c>
      <c r="F10" s="21" t="s">
        <v>40</v>
      </c>
      <c r="G10" s="192" t="s">
        <v>452</v>
      </c>
      <c r="H10" s="198" t="s">
        <v>707</v>
      </c>
      <c r="I10" s="98" t="s">
        <v>482</v>
      </c>
      <c r="J10" s="98" t="s">
        <v>483</v>
      </c>
      <c r="K10" s="98" t="s">
        <v>484</v>
      </c>
      <c r="L10" s="98" t="s">
        <v>720</v>
      </c>
    </row>
    <row r="11" spans="1:12" ht="93" customHeight="1" thickBot="1" x14ac:dyDescent="0.3">
      <c r="A11" s="562"/>
      <c r="B11" s="38" t="s">
        <v>267</v>
      </c>
      <c r="C11" s="13" t="s">
        <v>453</v>
      </c>
      <c r="D11" s="15" t="s">
        <v>454</v>
      </c>
      <c r="E11" s="78">
        <v>0.5</v>
      </c>
      <c r="F11" s="296" t="s">
        <v>275</v>
      </c>
      <c r="G11" s="134" t="s">
        <v>601</v>
      </c>
      <c r="H11" s="203">
        <v>0.8</v>
      </c>
      <c r="I11" s="201">
        <f>IF(H11&gt;=80%,1,0)</f>
        <v>1</v>
      </c>
      <c r="J11" s="197">
        <f>(IF(H13&gt;=50%,1,0)*IF(H13&lt;=80%,1,(IF(H13&gt;=80%,0))))</f>
        <v>0</v>
      </c>
      <c r="K11" s="195">
        <f>IF(H11&lt;50%,1,0)</f>
        <v>0</v>
      </c>
      <c r="L11" s="207"/>
    </row>
    <row r="12" spans="1:12" ht="57.75" thickBot="1" x14ac:dyDescent="0.3">
      <c r="A12" s="563"/>
      <c r="B12" s="38" t="s">
        <v>279</v>
      </c>
      <c r="C12" s="37" t="s">
        <v>280</v>
      </c>
      <c r="D12" s="37" t="s">
        <v>45</v>
      </c>
      <c r="E12" s="37">
        <v>4</v>
      </c>
      <c r="F12" s="14" t="s">
        <v>693</v>
      </c>
      <c r="G12" s="141"/>
      <c r="H12" s="205">
        <v>0</v>
      </c>
      <c r="I12" s="201">
        <f t="shared" ref="I12:I27" si="0">IF(H12&gt;=80%,1,0)</f>
        <v>0</v>
      </c>
      <c r="J12" s="197">
        <f t="shared" ref="J12:J27" si="1">(IF(H14&gt;=50%,1,0)*IF(H14&lt;=80%,1,(IF(H14&gt;=80%,0))))</f>
        <v>0</v>
      </c>
      <c r="K12" s="195">
        <f t="shared" ref="K12:K27" si="2">IF(H12&lt;50%,1,0)</f>
        <v>1</v>
      </c>
      <c r="L12" s="207"/>
    </row>
    <row r="13" spans="1:12" ht="65.45" customHeight="1" thickBot="1" x14ac:dyDescent="0.3">
      <c r="A13" s="562"/>
      <c r="B13" s="14" t="s">
        <v>694</v>
      </c>
      <c r="C13" s="14" t="s">
        <v>46</v>
      </c>
      <c r="D13" s="14" t="s">
        <v>273</v>
      </c>
      <c r="E13" s="37">
        <v>3</v>
      </c>
      <c r="F13" s="14" t="s">
        <v>695</v>
      </c>
      <c r="G13" s="134" t="s">
        <v>696</v>
      </c>
      <c r="H13" s="205">
        <v>1</v>
      </c>
      <c r="I13" s="201">
        <f t="shared" si="0"/>
        <v>1</v>
      </c>
      <c r="J13" s="197">
        <f t="shared" si="1"/>
        <v>0</v>
      </c>
      <c r="K13" s="195">
        <f t="shared" si="2"/>
        <v>0</v>
      </c>
      <c r="L13" s="207"/>
    </row>
    <row r="14" spans="1:12" ht="69" customHeight="1" thickBot="1" x14ac:dyDescent="0.3">
      <c r="A14" s="563"/>
      <c r="B14" s="14" t="s">
        <v>268</v>
      </c>
      <c r="C14" s="14" t="s">
        <v>270</v>
      </c>
      <c r="D14" s="14" t="s">
        <v>284</v>
      </c>
      <c r="E14" s="3" t="s">
        <v>274</v>
      </c>
      <c r="F14" s="14" t="s">
        <v>276</v>
      </c>
      <c r="G14" s="134" t="s">
        <v>602</v>
      </c>
      <c r="H14" s="205">
        <v>1</v>
      </c>
      <c r="I14" s="201">
        <f t="shared" si="0"/>
        <v>1</v>
      </c>
      <c r="J14" s="197">
        <f t="shared" si="1"/>
        <v>0</v>
      </c>
      <c r="K14" s="195">
        <f t="shared" si="2"/>
        <v>0</v>
      </c>
      <c r="L14" s="207"/>
    </row>
    <row r="15" spans="1:12" ht="112.9" customHeight="1" thickBot="1" x14ac:dyDescent="0.3">
      <c r="A15" s="562"/>
      <c r="B15" s="140" t="s">
        <v>639</v>
      </c>
      <c r="C15" s="140" t="s">
        <v>630</v>
      </c>
      <c r="D15" s="140" t="s">
        <v>620</v>
      </c>
      <c r="E15" s="143">
        <v>3</v>
      </c>
      <c r="F15" s="140" t="s">
        <v>615</v>
      </c>
      <c r="G15" s="138" t="s">
        <v>621</v>
      </c>
      <c r="H15" s="205">
        <v>1</v>
      </c>
      <c r="I15" s="201">
        <f t="shared" si="0"/>
        <v>1</v>
      </c>
      <c r="J15" s="197">
        <f t="shared" si="1"/>
        <v>0</v>
      </c>
      <c r="K15" s="195">
        <f t="shared" si="2"/>
        <v>0</v>
      </c>
      <c r="L15" s="207"/>
    </row>
    <row r="16" spans="1:12" ht="98.45" customHeight="1" thickBot="1" x14ac:dyDescent="0.3">
      <c r="A16" s="562"/>
      <c r="B16" s="457" t="s">
        <v>697</v>
      </c>
      <c r="C16" s="140" t="s">
        <v>622</v>
      </c>
      <c r="D16" s="140" t="s">
        <v>624</v>
      </c>
      <c r="E16" s="143">
        <v>1</v>
      </c>
      <c r="F16" s="140" t="s">
        <v>613</v>
      </c>
      <c r="G16" s="138" t="s">
        <v>623</v>
      </c>
      <c r="H16" s="205">
        <v>1</v>
      </c>
      <c r="I16" s="201">
        <f t="shared" si="0"/>
        <v>1</v>
      </c>
      <c r="J16" s="197">
        <f t="shared" si="1"/>
        <v>0</v>
      </c>
      <c r="K16" s="195">
        <f t="shared" si="2"/>
        <v>0</v>
      </c>
      <c r="L16" s="207"/>
    </row>
    <row r="17" spans="1:12" ht="69" customHeight="1" thickBot="1" x14ac:dyDescent="0.3">
      <c r="A17" s="562"/>
      <c r="B17" s="334"/>
      <c r="C17" s="140" t="s">
        <v>626</v>
      </c>
      <c r="D17" s="140" t="s">
        <v>627</v>
      </c>
      <c r="E17" s="143">
        <v>1</v>
      </c>
      <c r="F17" s="140" t="s">
        <v>614</v>
      </c>
      <c r="G17" s="138" t="s">
        <v>625</v>
      </c>
      <c r="H17" s="205">
        <v>1</v>
      </c>
      <c r="I17" s="201">
        <f t="shared" si="0"/>
        <v>1</v>
      </c>
      <c r="J17" s="197">
        <f t="shared" si="1"/>
        <v>0</v>
      </c>
      <c r="K17" s="195">
        <f t="shared" si="2"/>
        <v>0</v>
      </c>
      <c r="L17" s="207"/>
    </row>
    <row r="18" spans="1:12" ht="69" customHeight="1" thickBot="1" x14ac:dyDescent="0.3">
      <c r="A18" s="562"/>
      <c r="B18" s="458"/>
      <c r="C18" s="140" t="s">
        <v>628</v>
      </c>
      <c r="D18" s="140" t="s">
        <v>629</v>
      </c>
      <c r="E18" s="142">
        <v>1</v>
      </c>
      <c r="F18" s="140" t="s">
        <v>616</v>
      </c>
      <c r="G18" s="138" t="s">
        <v>619</v>
      </c>
      <c r="H18" s="205">
        <v>1</v>
      </c>
      <c r="I18" s="201">
        <f t="shared" si="0"/>
        <v>1</v>
      </c>
      <c r="J18" s="197">
        <f t="shared" si="1"/>
        <v>0</v>
      </c>
      <c r="K18" s="195">
        <f t="shared" si="2"/>
        <v>0</v>
      </c>
      <c r="L18" s="207"/>
    </row>
    <row r="19" spans="1:12" ht="139.9" customHeight="1" thickBot="1" x14ac:dyDescent="0.3">
      <c r="A19" s="562"/>
      <c r="B19" s="457" t="s">
        <v>617</v>
      </c>
      <c r="C19" s="140" t="s">
        <v>632</v>
      </c>
      <c r="D19" s="140" t="s">
        <v>633</v>
      </c>
      <c r="E19" s="136">
        <v>4</v>
      </c>
      <c r="F19" s="140" t="s">
        <v>618</v>
      </c>
      <c r="G19" s="138" t="s">
        <v>631</v>
      </c>
      <c r="H19" s="206">
        <v>1</v>
      </c>
      <c r="I19" s="201">
        <f t="shared" si="0"/>
        <v>1</v>
      </c>
      <c r="J19" s="197">
        <f t="shared" si="1"/>
        <v>0</v>
      </c>
      <c r="K19" s="195">
        <f t="shared" si="2"/>
        <v>0</v>
      </c>
      <c r="L19" s="196" t="s">
        <v>634</v>
      </c>
    </row>
    <row r="20" spans="1:12" ht="91.9" customHeight="1" thickBot="1" x14ac:dyDescent="0.3">
      <c r="A20" s="562"/>
      <c r="B20" s="458"/>
      <c r="C20" s="140" t="s">
        <v>635</v>
      </c>
      <c r="D20" s="140" t="s">
        <v>636</v>
      </c>
      <c r="E20" s="136">
        <v>4</v>
      </c>
      <c r="F20" s="140" t="s">
        <v>637</v>
      </c>
      <c r="G20" s="138" t="s">
        <v>638</v>
      </c>
      <c r="H20" s="206">
        <v>1</v>
      </c>
      <c r="I20" s="201">
        <f t="shared" si="0"/>
        <v>1</v>
      </c>
      <c r="J20" s="197">
        <f t="shared" si="1"/>
        <v>0</v>
      </c>
      <c r="K20" s="195">
        <f t="shared" si="2"/>
        <v>0</v>
      </c>
      <c r="L20" s="207"/>
    </row>
    <row r="21" spans="1:12" ht="91.9" customHeight="1" thickBot="1" x14ac:dyDescent="0.3">
      <c r="A21" s="562"/>
      <c r="B21" s="457" t="s">
        <v>641</v>
      </c>
      <c r="C21" s="140" t="s">
        <v>642</v>
      </c>
      <c r="D21" s="140" t="s">
        <v>643</v>
      </c>
      <c r="E21" s="137">
        <v>1</v>
      </c>
      <c r="F21" s="457" t="s">
        <v>640</v>
      </c>
      <c r="G21" s="138" t="s">
        <v>644</v>
      </c>
      <c r="H21" s="206">
        <v>1</v>
      </c>
      <c r="I21" s="201">
        <f t="shared" si="0"/>
        <v>1</v>
      </c>
      <c r="J21" s="197">
        <f t="shared" si="1"/>
        <v>0</v>
      </c>
      <c r="K21" s="195">
        <f t="shared" si="2"/>
        <v>0</v>
      </c>
      <c r="L21" s="525" t="s">
        <v>648</v>
      </c>
    </row>
    <row r="22" spans="1:12" ht="91.9" customHeight="1" thickBot="1" x14ac:dyDescent="0.3">
      <c r="A22" s="562"/>
      <c r="B22" s="334"/>
      <c r="C22" s="140" t="s">
        <v>645</v>
      </c>
      <c r="D22" s="140" t="s">
        <v>646</v>
      </c>
      <c r="E22" s="137">
        <v>1</v>
      </c>
      <c r="F22" s="334"/>
      <c r="G22" s="138" t="s">
        <v>647</v>
      </c>
      <c r="H22" s="206">
        <v>1</v>
      </c>
      <c r="I22" s="201">
        <f t="shared" si="0"/>
        <v>1</v>
      </c>
      <c r="J22" s="197">
        <f t="shared" si="1"/>
        <v>0</v>
      </c>
      <c r="K22" s="195">
        <f t="shared" si="2"/>
        <v>0</v>
      </c>
      <c r="L22" s="526"/>
    </row>
    <row r="23" spans="1:12" ht="91.9" customHeight="1" thickBot="1" x14ac:dyDescent="0.3">
      <c r="A23" s="562"/>
      <c r="B23" s="334"/>
      <c r="C23" s="140" t="s">
        <v>649</v>
      </c>
      <c r="D23" s="140" t="s">
        <v>650</v>
      </c>
      <c r="E23" s="137">
        <v>1</v>
      </c>
      <c r="F23" s="334"/>
      <c r="G23" s="138" t="s">
        <v>651</v>
      </c>
      <c r="H23" s="206">
        <v>1</v>
      </c>
      <c r="I23" s="201">
        <f t="shared" si="0"/>
        <v>1</v>
      </c>
      <c r="J23" s="197">
        <f t="shared" si="1"/>
        <v>0</v>
      </c>
      <c r="K23" s="195">
        <f t="shared" si="2"/>
        <v>0</v>
      </c>
      <c r="L23" s="207"/>
    </row>
    <row r="24" spans="1:12" ht="91.9" customHeight="1" thickBot="1" x14ac:dyDescent="0.3">
      <c r="A24" s="562"/>
      <c r="B24" s="458"/>
      <c r="C24" s="140" t="s">
        <v>652</v>
      </c>
      <c r="D24" s="140" t="s">
        <v>653</v>
      </c>
      <c r="E24" s="137">
        <v>1</v>
      </c>
      <c r="F24" s="458"/>
      <c r="G24" s="138" t="s">
        <v>651</v>
      </c>
      <c r="H24" s="206">
        <v>1</v>
      </c>
      <c r="I24" s="201">
        <f t="shared" si="0"/>
        <v>1</v>
      </c>
      <c r="J24" s="197">
        <f t="shared" si="1"/>
        <v>0</v>
      </c>
      <c r="K24" s="195">
        <f t="shared" si="2"/>
        <v>0</v>
      </c>
      <c r="L24" s="207"/>
    </row>
    <row r="25" spans="1:12" ht="69" customHeight="1" thickBot="1" x14ac:dyDescent="0.3">
      <c r="A25" s="563"/>
      <c r="B25" s="14" t="s">
        <v>281</v>
      </c>
      <c r="C25" s="14" t="s">
        <v>456</v>
      </c>
      <c r="D25" s="14" t="s">
        <v>457</v>
      </c>
      <c r="E25" s="37">
        <v>1</v>
      </c>
      <c r="F25" s="3" t="s">
        <v>603</v>
      </c>
      <c r="G25" s="14" t="s">
        <v>604</v>
      </c>
      <c r="H25" s="206">
        <v>1</v>
      </c>
      <c r="I25" s="201">
        <f t="shared" si="0"/>
        <v>1</v>
      </c>
      <c r="J25" s="197">
        <f t="shared" si="1"/>
        <v>0</v>
      </c>
      <c r="K25" s="195">
        <f t="shared" si="2"/>
        <v>0</v>
      </c>
      <c r="L25" s="207"/>
    </row>
    <row r="26" spans="1:12" ht="67.5" customHeight="1" x14ac:dyDescent="0.25">
      <c r="A26" s="563"/>
      <c r="B26" s="14" t="s">
        <v>282</v>
      </c>
      <c r="C26" s="14" t="s">
        <v>271</v>
      </c>
      <c r="D26" s="14" t="s">
        <v>455</v>
      </c>
      <c r="E26" s="79">
        <v>3</v>
      </c>
      <c r="F26" s="14" t="s">
        <v>277</v>
      </c>
      <c r="G26" s="134" t="s">
        <v>526</v>
      </c>
      <c r="H26" s="206">
        <v>1</v>
      </c>
      <c r="I26" s="201">
        <f t="shared" si="0"/>
        <v>1</v>
      </c>
      <c r="J26" s="197">
        <f t="shared" si="1"/>
        <v>0</v>
      </c>
      <c r="K26" s="195">
        <f t="shared" si="2"/>
        <v>0</v>
      </c>
      <c r="L26" s="207"/>
    </row>
    <row r="27" spans="1:12" ht="55.9" customHeight="1" x14ac:dyDescent="0.25">
      <c r="A27" s="562"/>
      <c r="B27" s="147" t="s">
        <v>269</v>
      </c>
      <c r="C27" s="147" t="s">
        <v>272</v>
      </c>
      <c r="D27" s="147" t="s">
        <v>283</v>
      </c>
      <c r="E27" s="147">
        <v>2</v>
      </c>
      <c r="F27" s="294" t="s">
        <v>278</v>
      </c>
      <c r="G27" s="146" t="s">
        <v>605</v>
      </c>
      <c r="H27" s="206">
        <v>1</v>
      </c>
      <c r="I27" s="199">
        <f t="shared" si="0"/>
        <v>1</v>
      </c>
      <c r="J27" s="199">
        <f t="shared" si="1"/>
        <v>0</v>
      </c>
      <c r="K27" s="195">
        <f t="shared" si="2"/>
        <v>0</v>
      </c>
      <c r="L27" s="207"/>
    </row>
    <row r="28" spans="1:12" ht="25.5" customHeight="1" x14ac:dyDescent="0.25">
      <c r="A28" s="533" t="s">
        <v>62</v>
      </c>
      <c r="B28" s="534"/>
      <c r="C28" s="535"/>
      <c r="D28" s="76"/>
      <c r="E28" s="76"/>
      <c r="F28" s="299"/>
      <c r="G28" s="42"/>
      <c r="H28" s="42"/>
      <c r="I28" s="210">
        <f>SUM(I11:I27)</f>
        <v>16</v>
      </c>
      <c r="J28" s="210">
        <f>SUM(J11:J27)</f>
        <v>0</v>
      </c>
      <c r="K28" s="211">
        <f>SUM(K11:K27)</f>
        <v>1</v>
      </c>
      <c r="L28" s="74"/>
    </row>
    <row r="29" spans="1:12" ht="56.45" customHeight="1" x14ac:dyDescent="0.25">
      <c r="A29" s="543" t="s">
        <v>699</v>
      </c>
      <c r="B29" s="544"/>
      <c r="C29" s="544"/>
      <c r="D29" s="544"/>
      <c r="E29" s="544"/>
      <c r="F29" s="544"/>
      <c r="G29" s="545"/>
      <c r="H29" s="42"/>
      <c r="L29" s="74"/>
    </row>
    <row r="30" spans="1:12" ht="57" customHeight="1" x14ac:dyDescent="0.25">
      <c r="A30" s="154" t="s">
        <v>6</v>
      </c>
      <c r="B30" s="155" t="s">
        <v>2</v>
      </c>
      <c r="C30" s="155" t="s">
        <v>3</v>
      </c>
      <c r="D30" s="155" t="s">
        <v>0</v>
      </c>
      <c r="E30" s="155" t="s">
        <v>4</v>
      </c>
      <c r="F30" s="155" t="s">
        <v>40</v>
      </c>
      <c r="G30" s="156" t="s">
        <v>452</v>
      </c>
      <c r="H30" s="198" t="s">
        <v>707</v>
      </c>
      <c r="I30" s="217" t="s">
        <v>482</v>
      </c>
      <c r="J30" s="98" t="s">
        <v>483</v>
      </c>
      <c r="K30" s="98" t="s">
        <v>484</v>
      </c>
      <c r="L30" s="221" t="s">
        <v>706</v>
      </c>
    </row>
    <row r="31" spans="1:12" ht="28.5" x14ac:dyDescent="0.25">
      <c r="B31" s="491" t="s">
        <v>405</v>
      </c>
      <c r="C31" s="491" t="s">
        <v>47</v>
      </c>
      <c r="D31" s="15" t="s">
        <v>48</v>
      </c>
      <c r="E31" s="24">
        <v>4</v>
      </c>
      <c r="F31" s="300" t="s">
        <v>408</v>
      </c>
      <c r="G31" s="26"/>
      <c r="H31" s="204">
        <v>1</v>
      </c>
      <c r="I31" s="218">
        <v>0</v>
      </c>
      <c r="J31" s="195">
        <f t="shared" ref="J31:J41" si="3">(IF(H33&gt;=50%,1,0)*IF(H33&lt;=80%,1,(IF(H33&gt;=80%,0))))</f>
        <v>0</v>
      </c>
      <c r="K31" s="195">
        <v>1</v>
      </c>
      <c r="L31" s="522" t="s">
        <v>709</v>
      </c>
    </row>
    <row r="32" spans="1:12" ht="42.75" x14ac:dyDescent="0.25">
      <c r="B32" s="491"/>
      <c r="C32" s="491"/>
      <c r="D32" s="12" t="s">
        <v>49</v>
      </c>
      <c r="E32" s="53">
        <v>2</v>
      </c>
      <c r="F32" s="301" t="s">
        <v>50</v>
      </c>
      <c r="G32" s="26"/>
      <c r="H32" s="204">
        <v>1</v>
      </c>
      <c r="I32" s="218">
        <v>0</v>
      </c>
      <c r="J32" s="195">
        <v>1</v>
      </c>
      <c r="K32" s="195">
        <f t="shared" ref="K32:K41" si="4">IF(H32&lt;50%,1,0)</f>
        <v>0</v>
      </c>
      <c r="L32" s="523"/>
    </row>
    <row r="33" spans="1:12" ht="42.75" x14ac:dyDescent="0.25">
      <c r="B33" s="339"/>
      <c r="C33" s="339"/>
      <c r="D33" s="14" t="s">
        <v>51</v>
      </c>
      <c r="E33" s="53">
        <v>2</v>
      </c>
      <c r="F33" s="302" t="s">
        <v>52</v>
      </c>
      <c r="G33" s="26"/>
      <c r="H33" s="204">
        <v>1</v>
      </c>
      <c r="I33" s="218">
        <v>0</v>
      </c>
      <c r="J33" s="195">
        <v>1</v>
      </c>
      <c r="K33" s="195">
        <f t="shared" si="4"/>
        <v>0</v>
      </c>
      <c r="L33" s="524"/>
    </row>
    <row r="34" spans="1:12" ht="82.5" customHeight="1" x14ac:dyDescent="0.25">
      <c r="B34" s="12" t="s">
        <v>406</v>
      </c>
      <c r="C34" s="14" t="s">
        <v>53</v>
      </c>
      <c r="D34" s="14" t="s">
        <v>54</v>
      </c>
      <c r="E34" s="14">
        <v>1</v>
      </c>
      <c r="F34" s="3" t="s">
        <v>407</v>
      </c>
      <c r="G34" s="150" t="s">
        <v>607</v>
      </c>
      <c r="H34" s="204">
        <v>1</v>
      </c>
      <c r="I34" s="219">
        <f t="shared" ref="I34:I41" si="5">IF(H34&gt;=80%,1,0)</f>
        <v>1</v>
      </c>
      <c r="J34" s="199">
        <f t="shared" si="3"/>
        <v>0</v>
      </c>
      <c r="K34" s="195">
        <f t="shared" si="4"/>
        <v>0</v>
      </c>
      <c r="L34" s="222" t="s">
        <v>710</v>
      </c>
    </row>
    <row r="35" spans="1:12" ht="85.5" x14ac:dyDescent="0.25">
      <c r="B35" s="14" t="s">
        <v>55</v>
      </c>
      <c r="C35" s="14" t="s">
        <v>56</v>
      </c>
      <c r="D35" s="14" t="s">
        <v>463</v>
      </c>
      <c r="E35" s="3">
        <v>1</v>
      </c>
      <c r="F35" s="302" t="s">
        <v>5</v>
      </c>
      <c r="G35" s="26"/>
      <c r="H35" s="205">
        <v>1</v>
      </c>
      <c r="I35" s="219">
        <f t="shared" si="5"/>
        <v>1</v>
      </c>
      <c r="J35" s="199">
        <f t="shared" si="3"/>
        <v>0</v>
      </c>
      <c r="K35" s="195">
        <f t="shared" si="4"/>
        <v>0</v>
      </c>
      <c r="L35" s="223" t="s">
        <v>608</v>
      </c>
    </row>
    <row r="36" spans="1:12" ht="27" customHeight="1" x14ac:dyDescent="0.25">
      <c r="B36" s="448" t="s">
        <v>57</v>
      </c>
      <c r="C36" s="448" t="s">
        <v>58</v>
      </c>
      <c r="D36" s="448" t="s">
        <v>412</v>
      </c>
      <c r="E36" s="53">
        <v>1</v>
      </c>
      <c r="F36" s="302" t="s">
        <v>410</v>
      </c>
      <c r="G36" s="54"/>
      <c r="H36" s="204">
        <v>1</v>
      </c>
      <c r="I36" s="219">
        <f t="shared" si="5"/>
        <v>1</v>
      </c>
      <c r="J36" s="199">
        <f t="shared" si="3"/>
        <v>0</v>
      </c>
      <c r="K36" s="195">
        <f t="shared" si="4"/>
        <v>0</v>
      </c>
      <c r="L36" s="527" t="s">
        <v>609</v>
      </c>
    </row>
    <row r="37" spans="1:12" ht="30" customHeight="1" x14ac:dyDescent="0.25">
      <c r="B37" s="491"/>
      <c r="C37" s="587"/>
      <c r="D37" s="587"/>
      <c r="E37" s="53">
        <v>4</v>
      </c>
      <c r="F37" s="302" t="s">
        <v>411</v>
      </c>
      <c r="G37" s="27"/>
      <c r="H37" s="204">
        <v>4</v>
      </c>
      <c r="I37" s="219">
        <f t="shared" si="5"/>
        <v>1</v>
      </c>
      <c r="J37" s="199">
        <f t="shared" si="3"/>
        <v>0</v>
      </c>
      <c r="K37" s="195">
        <f t="shared" si="4"/>
        <v>0</v>
      </c>
      <c r="L37" s="528"/>
    </row>
    <row r="38" spans="1:12" x14ac:dyDescent="0.25">
      <c r="B38" s="491"/>
      <c r="C38" s="448" t="s">
        <v>409</v>
      </c>
      <c r="D38" s="448" t="s">
        <v>412</v>
      </c>
      <c r="E38" s="448">
        <v>3</v>
      </c>
      <c r="F38" s="457" t="s">
        <v>96</v>
      </c>
      <c r="G38" s="564"/>
      <c r="H38" s="516">
        <v>2</v>
      </c>
      <c r="I38" s="520">
        <f t="shared" si="5"/>
        <v>1</v>
      </c>
      <c r="J38" s="519">
        <f t="shared" si="3"/>
        <v>0</v>
      </c>
      <c r="K38" s="470">
        <f t="shared" si="4"/>
        <v>0</v>
      </c>
      <c r="L38" s="528"/>
    </row>
    <row r="39" spans="1:12" x14ac:dyDescent="0.25">
      <c r="B39" s="491"/>
      <c r="C39" s="491"/>
      <c r="D39" s="491"/>
      <c r="E39" s="491"/>
      <c r="F39" s="458"/>
      <c r="G39" s="565"/>
      <c r="H39" s="517"/>
      <c r="I39" s="521"/>
      <c r="J39" s="519"/>
      <c r="K39" s="470"/>
      <c r="L39" s="528"/>
    </row>
    <row r="40" spans="1:12" ht="28.5" customHeight="1" x14ac:dyDescent="0.25">
      <c r="B40" s="491"/>
      <c r="C40" s="587"/>
      <c r="D40" s="587"/>
      <c r="E40" s="587"/>
      <c r="F40" s="302" t="s">
        <v>97</v>
      </c>
      <c r="G40" s="27"/>
      <c r="H40" s="518"/>
      <c r="I40" s="521"/>
      <c r="J40" s="519"/>
      <c r="K40" s="470"/>
      <c r="L40" s="528"/>
    </row>
    <row r="41" spans="1:12" ht="79.900000000000006" customHeight="1" x14ac:dyDescent="0.25">
      <c r="B41" s="587"/>
      <c r="C41" s="19" t="s">
        <v>59</v>
      </c>
      <c r="D41" s="53" t="s">
        <v>60</v>
      </c>
      <c r="E41" s="53">
        <v>10</v>
      </c>
      <c r="F41" s="140" t="s">
        <v>61</v>
      </c>
      <c r="G41" s="27"/>
      <c r="H41" s="204">
        <v>10</v>
      </c>
      <c r="I41" s="220">
        <f t="shared" si="5"/>
        <v>1</v>
      </c>
      <c r="J41" s="199">
        <f t="shared" si="3"/>
        <v>0</v>
      </c>
      <c r="K41" s="195">
        <f t="shared" si="4"/>
        <v>0</v>
      </c>
      <c r="L41" s="529"/>
    </row>
    <row r="42" spans="1:12" ht="20.25" x14ac:dyDescent="0.25">
      <c r="A42" s="559" t="s">
        <v>610</v>
      </c>
      <c r="B42" s="559"/>
      <c r="C42" s="560"/>
      <c r="D42" s="6"/>
      <c r="E42" s="6"/>
      <c r="G42" s="22"/>
      <c r="I42" s="210">
        <f>SUM(I31:I41)</f>
        <v>6</v>
      </c>
      <c r="J42" s="224">
        <f>SUM(J31:J41)</f>
        <v>2</v>
      </c>
      <c r="K42" s="225">
        <f>SUM(K31:K41)</f>
        <v>1</v>
      </c>
      <c r="L42" s="74"/>
    </row>
    <row r="43" spans="1:12" ht="35.25" customHeight="1" thickBot="1" x14ac:dyDescent="0.3">
      <c r="A43" s="479" t="s">
        <v>700</v>
      </c>
      <c r="B43" s="480"/>
      <c r="C43" s="480"/>
      <c r="D43" s="480"/>
      <c r="E43" s="480"/>
      <c r="F43" s="480"/>
      <c r="G43" s="481"/>
      <c r="L43" s="74"/>
    </row>
    <row r="44" spans="1:12" ht="56.25" customHeight="1" x14ac:dyDescent="0.25">
      <c r="A44" s="34" t="s">
        <v>6</v>
      </c>
      <c r="B44" s="2" t="s">
        <v>2</v>
      </c>
      <c r="C44" s="2" t="s">
        <v>3</v>
      </c>
      <c r="D44" s="2" t="s">
        <v>0</v>
      </c>
      <c r="E44" s="2" t="s">
        <v>4</v>
      </c>
      <c r="F44" s="155" t="s">
        <v>40</v>
      </c>
      <c r="G44" s="51" t="s">
        <v>452</v>
      </c>
      <c r="H44" s="198" t="s">
        <v>707</v>
      </c>
      <c r="I44" s="98" t="s">
        <v>482</v>
      </c>
      <c r="J44" s="98" t="s">
        <v>483</v>
      </c>
      <c r="K44" s="98" t="s">
        <v>484</v>
      </c>
      <c r="L44" s="208" t="s">
        <v>706</v>
      </c>
    </row>
    <row r="45" spans="1:12" s="4" customFormat="1" ht="85.5" x14ac:dyDescent="0.25">
      <c r="A45" s="16"/>
      <c r="B45" s="58" t="s">
        <v>243</v>
      </c>
      <c r="C45" s="55" t="s">
        <v>63</v>
      </c>
      <c r="D45" s="56" t="s">
        <v>66</v>
      </c>
      <c r="E45" s="57">
        <v>1</v>
      </c>
      <c r="F45" s="303" t="s">
        <v>701</v>
      </c>
      <c r="G45" s="161" t="s">
        <v>612</v>
      </c>
      <c r="H45" s="214">
        <v>1</v>
      </c>
      <c r="I45" s="199">
        <f t="shared" ref="I45:I65" si="6">IF(H45&gt;=80%,1,0)</f>
        <v>1</v>
      </c>
      <c r="J45" s="199">
        <f t="shared" ref="J45" si="7">(IF(H47&gt;=50%,1,0)*IF(H47&lt;=80%,1,(IF(H47&gt;=80%,0))))</f>
        <v>0</v>
      </c>
      <c r="K45" s="195">
        <f t="shared" ref="K45" si="8">IF(H45&lt;50%,1,0)</f>
        <v>0</v>
      </c>
      <c r="L45" s="209"/>
    </row>
    <row r="46" spans="1:12" s="4" customFormat="1" ht="51" customHeight="1" x14ac:dyDescent="0.25">
      <c r="A46" s="538"/>
      <c r="B46" s="551" t="s">
        <v>64</v>
      </c>
      <c r="C46" s="554" t="s">
        <v>65</v>
      </c>
      <c r="D46" s="571" t="s">
        <v>66</v>
      </c>
      <c r="E46" s="574">
        <v>4</v>
      </c>
      <c r="F46" s="303" t="s">
        <v>67</v>
      </c>
      <c r="G46" s="588" t="s">
        <v>611</v>
      </c>
      <c r="H46" s="373">
        <v>1</v>
      </c>
      <c r="I46" s="502">
        <f t="shared" si="6"/>
        <v>1</v>
      </c>
      <c r="J46" s="502">
        <f t="shared" ref="J46:J65" si="9">(IF(H48&gt;=50%,1,0)*IF(H48&lt;=80%,1,(IF(H48&gt;=80%,0))))</f>
        <v>0</v>
      </c>
      <c r="K46" s="504">
        <f t="shared" ref="K46:K65" si="10">IF(H46&lt;50%,1,0)</f>
        <v>0</v>
      </c>
      <c r="L46" s="209"/>
    </row>
    <row r="47" spans="1:12" s="4" customFormat="1" ht="42.75" x14ac:dyDescent="0.25">
      <c r="A47" s="539"/>
      <c r="B47" s="552"/>
      <c r="C47" s="555"/>
      <c r="D47" s="572"/>
      <c r="E47" s="549"/>
      <c r="F47" s="304" t="s">
        <v>68</v>
      </c>
      <c r="G47" s="578"/>
      <c r="H47" s="380"/>
      <c r="I47" s="506"/>
      <c r="J47" s="506"/>
      <c r="K47" s="507"/>
      <c r="L47" s="209"/>
    </row>
    <row r="48" spans="1:12" s="4" customFormat="1" ht="42.75" x14ac:dyDescent="0.25">
      <c r="A48" s="539"/>
      <c r="B48" s="552"/>
      <c r="C48" s="555"/>
      <c r="D48" s="572"/>
      <c r="E48" s="549"/>
      <c r="F48" s="304" t="s">
        <v>69</v>
      </c>
      <c r="G48" s="578"/>
      <c r="H48" s="380"/>
      <c r="I48" s="506"/>
      <c r="J48" s="506"/>
      <c r="K48" s="507"/>
      <c r="L48" s="209"/>
    </row>
    <row r="49" spans="1:12" s="4" customFormat="1" ht="42.75" x14ac:dyDescent="0.25">
      <c r="A49" s="540"/>
      <c r="B49" s="553"/>
      <c r="C49" s="556"/>
      <c r="D49" s="573"/>
      <c r="E49" s="550"/>
      <c r="F49" s="304" t="s">
        <v>70</v>
      </c>
      <c r="G49" s="589"/>
      <c r="H49" s="374"/>
      <c r="I49" s="503"/>
      <c r="J49" s="503"/>
      <c r="K49" s="505"/>
      <c r="L49" s="209"/>
    </row>
    <row r="50" spans="1:12" s="4" customFormat="1" ht="99.75" x14ac:dyDescent="0.25">
      <c r="A50" s="16"/>
      <c r="B50" s="59" t="s">
        <v>71</v>
      </c>
      <c r="C50" s="183" t="s">
        <v>244</v>
      </c>
      <c r="D50" s="184" t="s">
        <v>66</v>
      </c>
      <c r="E50" s="57">
        <v>1</v>
      </c>
      <c r="F50" s="304" t="s">
        <v>245</v>
      </c>
      <c r="G50" s="181" t="s">
        <v>521</v>
      </c>
      <c r="H50" s="214">
        <v>1</v>
      </c>
      <c r="I50" s="199">
        <f t="shared" si="6"/>
        <v>1</v>
      </c>
      <c r="J50" s="199">
        <f t="shared" si="9"/>
        <v>0</v>
      </c>
      <c r="K50" s="195">
        <f t="shared" si="10"/>
        <v>0</v>
      </c>
      <c r="L50" s="209"/>
    </row>
    <row r="51" spans="1:12" s="4" customFormat="1" ht="71.25" x14ac:dyDescent="0.25">
      <c r="A51" s="144"/>
      <c r="B51" s="145" t="s">
        <v>246</v>
      </c>
      <c r="C51" s="185" t="s">
        <v>247</v>
      </c>
      <c r="D51" s="186" t="s">
        <v>66</v>
      </c>
      <c r="E51" s="139">
        <v>1</v>
      </c>
      <c r="F51" s="305" t="s">
        <v>248</v>
      </c>
      <c r="G51" s="182" t="s">
        <v>522</v>
      </c>
      <c r="H51" s="214">
        <v>1</v>
      </c>
      <c r="I51" s="199">
        <f t="shared" si="6"/>
        <v>1</v>
      </c>
      <c r="J51" s="199">
        <f t="shared" si="9"/>
        <v>0</v>
      </c>
      <c r="K51" s="195">
        <f t="shared" si="10"/>
        <v>0</v>
      </c>
      <c r="L51" s="209"/>
    </row>
    <row r="52" spans="1:12" s="4" customFormat="1" ht="69" customHeight="1" x14ac:dyDescent="0.25">
      <c r="A52" s="538"/>
      <c r="B52" s="590" t="s">
        <v>249</v>
      </c>
      <c r="C52" s="593" t="s">
        <v>72</v>
      </c>
      <c r="D52" s="547" t="s">
        <v>253</v>
      </c>
      <c r="E52" s="548">
        <v>6</v>
      </c>
      <c r="F52" s="306" t="s">
        <v>73</v>
      </c>
      <c r="G52" s="181" t="s">
        <v>523</v>
      </c>
      <c r="H52" s="513">
        <v>1</v>
      </c>
      <c r="I52" s="502">
        <f t="shared" si="6"/>
        <v>1</v>
      </c>
      <c r="J52" s="502">
        <f t="shared" si="9"/>
        <v>0</v>
      </c>
      <c r="K52" s="504">
        <f t="shared" si="10"/>
        <v>0</v>
      </c>
      <c r="L52" s="499"/>
    </row>
    <row r="53" spans="1:12" s="4" customFormat="1" ht="57" x14ac:dyDescent="0.25">
      <c r="A53" s="539"/>
      <c r="B53" s="591"/>
      <c r="C53" s="593"/>
      <c r="D53" s="547"/>
      <c r="E53" s="549"/>
      <c r="F53" s="306" t="s">
        <v>74</v>
      </c>
      <c r="G53" s="181" t="s">
        <v>524</v>
      </c>
      <c r="H53" s="514"/>
      <c r="I53" s="506"/>
      <c r="J53" s="506"/>
      <c r="K53" s="507"/>
      <c r="L53" s="500"/>
    </row>
    <row r="54" spans="1:12" s="4" customFormat="1" ht="57" x14ac:dyDescent="0.25">
      <c r="A54" s="539"/>
      <c r="B54" s="591"/>
      <c r="C54" s="593"/>
      <c r="D54" s="547"/>
      <c r="E54" s="549"/>
      <c r="F54" s="306" t="s">
        <v>250</v>
      </c>
      <c r="G54" s="181" t="s">
        <v>525</v>
      </c>
      <c r="H54" s="514"/>
      <c r="I54" s="506"/>
      <c r="J54" s="506"/>
      <c r="K54" s="507"/>
      <c r="L54" s="500"/>
    </row>
    <row r="55" spans="1:12" s="4" customFormat="1" ht="99.75" x14ac:dyDescent="0.25">
      <c r="A55" s="539"/>
      <c r="B55" s="591"/>
      <c r="C55" s="593"/>
      <c r="D55" s="547"/>
      <c r="E55" s="549"/>
      <c r="F55" s="307" t="s">
        <v>251</v>
      </c>
      <c r="G55" s="181" t="s">
        <v>525</v>
      </c>
      <c r="H55" s="514"/>
      <c r="I55" s="506"/>
      <c r="J55" s="506"/>
      <c r="K55" s="507"/>
      <c r="L55" s="500"/>
    </row>
    <row r="56" spans="1:12" s="4" customFormat="1" ht="57" x14ac:dyDescent="0.25">
      <c r="A56" s="539"/>
      <c r="B56" s="591"/>
      <c r="C56" s="593"/>
      <c r="D56" s="547"/>
      <c r="E56" s="549"/>
      <c r="F56" s="308" t="s">
        <v>252</v>
      </c>
      <c r="G56" s="181" t="s">
        <v>525</v>
      </c>
      <c r="H56" s="514"/>
      <c r="I56" s="506"/>
      <c r="J56" s="506"/>
      <c r="K56" s="507"/>
      <c r="L56" s="500"/>
    </row>
    <row r="57" spans="1:12" s="4" customFormat="1" ht="109.5" customHeight="1" x14ac:dyDescent="0.25">
      <c r="A57" s="540"/>
      <c r="B57" s="592"/>
      <c r="C57" s="593"/>
      <c r="D57" s="547"/>
      <c r="E57" s="550"/>
      <c r="F57" s="308" t="s">
        <v>75</v>
      </c>
      <c r="G57" s="181" t="s">
        <v>525</v>
      </c>
      <c r="H57" s="515"/>
      <c r="I57" s="503"/>
      <c r="J57" s="503"/>
      <c r="K57" s="505"/>
      <c r="L57" s="501"/>
    </row>
    <row r="58" spans="1:12" s="4" customFormat="1" ht="42.75" customHeight="1" x14ac:dyDescent="0.25">
      <c r="A58" s="566"/>
      <c r="B58" s="575" t="s">
        <v>254</v>
      </c>
      <c r="C58" s="571" t="s">
        <v>254</v>
      </c>
      <c r="D58" s="574" t="s">
        <v>76</v>
      </c>
      <c r="E58" s="584">
        <v>6</v>
      </c>
      <c r="F58" s="309" t="s">
        <v>255</v>
      </c>
      <c r="G58" s="536" t="s">
        <v>712</v>
      </c>
      <c r="H58" s="373">
        <v>1</v>
      </c>
      <c r="I58" s="502">
        <v>1</v>
      </c>
      <c r="J58" s="502">
        <f t="shared" si="9"/>
        <v>0</v>
      </c>
      <c r="K58" s="504">
        <v>0</v>
      </c>
      <c r="L58" s="499"/>
    </row>
    <row r="59" spans="1:12" s="4" customFormat="1" ht="15" customHeight="1" x14ac:dyDescent="0.25">
      <c r="A59" s="567"/>
      <c r="B59" s="552"/>
      <c r="C59" s="572"/>
      <c r="D59" s="549"/>
      <c r="E59" s="585"/>
      <c r="F59" s="309" t="s">
        <v>256</v>
      </c>
      <c r="G59" s="578"/>
      <c r="H59" s="380"/>
      <c r="I59" s="506"/>
      <c r="J59" s="506"/>
      <c r="K59" s="507"/>
      <c r="L59" s="500"/>
    </row>
    <row r="60" spans="1:12" s="4" customFormat="1" ht="42.75" x14ac:dyDescent="0.25">
      <c r="A60" s="567"/>
      <c r="B60" s="552"/>
      <c r="C60" s="572"/>
      <c r="D60" s="549"/>
      <c r="E60" s="585"/>
      <c r="F60" s="309" t="s">
        <v>257</v>
      </c>
      <c r="G60" s="578"/>
      <c r="H60" s="380"/>
      <c r="I60" s="506"/>
      <c r="J60" s="506"/>
      <c r="K60" s="507"/>
      <c r="L60" s="500"/>
    </row>
    <row r="61" spans="1:12" s="4" customFormat="1" ht="42.75" customHeight="1" x14ac:dyDescent="0.25">
      <c r="A61" s="567"/>
      <c r="B61" s="552"/>
      <c r="C61" s="572"/>
      <c r="D61" s="549"/>
      <c r="E61" s="585"/>
      <c r="F61" s="310" t="s">
        <v>258</v>
      </c>
      <c r="G61" s="578"/>
      <c r="H61" s="380"/>
      <c r="I61" s="506"/>
      <c r="J61" s="506"/>
      <c r="K61" s="507"/>
      <c r="L61" s="500"/>
    </row>
    <row r="62" spans="1:12" s="4" customFormat="1" ht="14.45" hidden="1" customHeight="1" x14ac:dyDescent="0.25">
      <c r="A62" s="567"/>
      <c r="B62" s="552"/>
      <c r="C62" s="572"/>
      <c r="D62" s="549"/>
      <c r="E62" s="585"/>
      <c r="F62" s="310"/>
      <c r="G62" s="578"/>
      <c r="H62" s="380"/>
      <c r="I62" s="506"/>
      <c r="J62" s="506"/>
      <c r="K62" s="507"/>
      <c r="L62" s="500"/>
    </row>
    <row r="63" spans="1:12" s="4" customFormat="1" ht="28.15" customHeight="1" x14ac:dyDescent="0.25">
      <c r="A63" s="567"/>
      <c r="B63" s="552"/>
      <c r="C63" s="572"/>
      <c r="D63" s="549"/>
      <c r="E63" s="585"/>
      <c r="F63" s="309" t="s">
        <v>259</v>
      </c>
      <c r="G63" s="578"/>
      <c r="H63" s="380"/>
      <c r="I63" s="506"/>
      <c r="J63" s="506"/>
      <c r="K63" s="507"/>
      <c r="L63" s="500"/>
    </row>
    <row r="64" spans="1:12" s="4" customFormat="1" ht="36" customHeight="1" x14ac:dyDescent="0.25">
      <c r="A64" s="568"/>
      <c r="B64" s="576"/>
      <c r="C64" s="577"/>
      <c r="D64" s="550"/>
      <c r="E64" s="586"/>
      <c r="F64" s="309" t="s">
        <v>77</v>
      </c>
      <c r="G64" s="537"/>
      <c r="H64" s="374"/>
      <c r="I64" s="503"/>
      <c r="J64" s="503"/>
      <c r="K64" s="505"/>
      <c r="L64" s="501"/>
    </row>
    <row r="65" spans="1:12" s="4" customFormat="1" ht="57" x14ac:dyDescent="0.25">
      <c r="A65" s="538"/>
      <c r="B65" s="579" t="s">
        <v>260</v>
      </c>
      <c r="C65" s="581" t="s">
        <v>261</v>
      </c>
      <c r="D65" s="547" t="s">
        <v>78</v>
      </c>
      <c r="E65" s="574">
        <v>4</v>
      </c>
      <c r="F65" s="311" t="s">
        <v>262</v>
      </c>
      <c r="G65" s="181" t="s">
        <v>525</v>
      </c>
      <c r="H65" s="214">
        <v>1</v>
      </c>
      <c r="I65" s="502">
        <f t="shared" si="6"/>
        <v>1</v>
      </c>
      <c r="J65" s="502">
        <f t="shared" si="9"/>
        <v>0</v>
      </c>
      <c r="K65" s="504">
        <f t="shared" si="10"/>
        <v>0</v>
      </c>
      <c r="L65" s="209"/>
    </row>
    <row r="66" spans="1:12" s="4" customFormat="1" ht="57" x14ac:dyDescent="0.25">
      <c r="A66" s="539"/>
      <c r="B66" s="579"/>
      <c r="C66" s="581"/>
      <c r="D66" s="547"/>
      <c r="E66" s="549"/>
      <c r="F66" s="312" t="s">
        <v>263</v>
      </c>
      <c r="G66" s="181" t="s">
        <v>713</v>
      </c>
      <c r="H66" s="214">
        <v>0.6</v>
      </c>
      <c r="I66" s="506"/>
      <c r="J66" s="506"/>
      <c r="K66" s="507"/>
      <c r="L66" s="215" t="s">
        <v>719</v>
      </c>
    </row>
    <row r="67" spans="1:12" s="4" customFormat="1" ht="90" x14ac:dyDescent="0.25">
      <c r="A67" s="539"/>
      <c r="B67" s="579"/>
      <c r="C67" s="581"/>
      <c r="D67" s="547"/>
      <c r="E67" s="549"/>
      <c r="F67" s="312" t="s">
        <v>264</v>
      </c>
      <c r="G67" s="181" t="s">
        <v>717</v>
      </c>
      <c r="H67" s="214">
        <v>1</v>
      </c>
      <c r="I67" s="506"/>
      <c r="J67" s="506"/>
      <c r="K67" s="507"/>
      <c r="L67" s="215" t="s">
        <v>718</v>
      </c>
    </row>
    <row r="68" spans="1:12" s="4" customFormat="1" ht="89.25" customHeight="1" x14ac:dyDescent="0.25">
      <c r="A68" s="539"/>
      <c r="B68" s="580"/>
      <c r="C68" s="582"/>
      <c r="D68" s="583"/>
      <c r="E68" s="550"/>
      <c r="F68" s="312" t="s">
        <v>265</v>
      </c>
      <c r="G68" s="181" t="s">
        <v>715</v>
      </c>
      <c r="H68" s="214">
        <v>0.5</v>
      </c>
      <c r="I68" s="503"/>
      <c r="J68" s="503"/>
      <c r="K68" s="505"/>
      <c r="L68" s="215" t="s">
        <v>714</v>
      </c>
    </row>
    <row r="69" spans="1:12" s="4" customFormat="1" ht="30" customHeight="1" x14ac:dyDescent="0.25">
      <c r="A69" s="539"/>
      <c r="B69" s="557" t="s">
        <v>79</v>
      </c>
      <c r="C69" s="558" t="s">
        <v>80</v>
      </c>
      <c r="D69" s="558" t="s">
        <v>81</v>
      </c>
      <c r="E69" s="447">
        <v>1</v>
      </c>
      <c r="F69" s="569" t="s">
        <v>266</v>
      </c>
      <c r="G69" s="536" t="s">
        <v>716</v>
      </c>
      <c r="H69" s="373">
        <v>1</v>
      </c>
      <c r="I69" s="502">
        <v>1</v>
      </c>
      <c r="J69" s="502">
        <f>(IF(H72&gt;=50%,1,0)*IF(H72&lt;=80%,1,(IF(H72&gt;=80%,0))))</f>
        <v>0</v>
      </c>
      <c r="K69" s="504">
        <f>IF(H69&lt;50%,1,0)</f>
        <v>0</v>
      </c>
      <c r="L69" s="499"/>
    </row>
    <row r="70" spans="1:12" s="4" customFormat="1" ht="54" customHeight="1" x14ac:dyDescent="0.25">
      <c r="A70" s="540"/>
      <c r="B70" s="557"/>
      <c r="C70" s="558"/>
      <c r="D70" s="558"/>
      <c r="E70" s="447"/>
      <c r="F70" s="570"/>
      <c r="G70" s="537"/>
      <c r="H70" s="374"/>
      <c r="I70" s="503"/>
      <c r="J70" s="503"/>
      <c r="K70" s="505"/>
      <c r="L70" s="501"/>
    </row>
    <row r="71" spans="1:12" ht="20.25" x14ac:dyDescent="0.25">
      <c r="A71" s="361" t="s">
        <v>702</v>
      </c>
      <c r="B71" s="361"/>
      <c r="C71" s="362"/>
      <c r="D71" s="6"/>
      <c r="E71" s="6"/>
      <c r="G71" s="7"/>
      <c r="I71" s="216">
        <f>SUM(I45:I70)</f>
        <v>8</v>
      </c>
      <c r="J71" s="216">
        <f>SUM(J45:J70)</f>
        <v>0</v>
      </c>
      <c r="K71" s="216">
        <f>SUM(K45:K70)</f>
        <v>0</v>
      </c>
      <c r="L71" s="74"/>
    </row>
    <row r="72" spans="1:12" ht="40.15" customHeight="1" thickBot="1" x14ac:dyDescent="0.3">
      <c r="A72" s="479" t="s">
        <v>703</v>
      </c>
      <c r="B72" s="480"/>
      <c r="C72" s="480"/>
      <c r="D72" s="480"/>
      <c r="E72" s="480"/>
      <c r="F72" s="480"/>
      <c r="G72" s="481"/>
      <c r="L72" s="74"/>
    </row>
    <row r="73" spans="1:12" ht="57.75" customHeight="1" x14ac:dyDescent="0.25">
      <c r="A73" s="34" t="s">
        <v>6</v>
      </c>
      <c r="B73" s="2" t="s">
        <v>2</v>
      </c>
      <c r="C73" s="2" t="s">
        <v>3</v>
      </c>
      <c r="D73" s="2" t="s">
        <v>0</v>
      </c>
      <c r="E73" s="2" t="s">
        <v>4</v>
      </c>
      <c r="F73" s="155" t="s">
        <v>40</v>
      </c>
      <c r="G73" s="51" t="s">
        <v>452</v>
      </c>
      <c r="H73" s="198" t="s">
        <v>707</v>
      </c>
      <c r="I73" s="98" t="s">
        <v>482</v>
      </c>
      <c r="J73" s="98" t="s">
        <v>483</v>
      </c>
      <c r="K73" s="98" t="s">
        <v>484</v>
      </c>
      <c r="L73" s="208" t="s">
        <v>706</v>
      </c>
    </row>
    <row r="74" spans="1:12" s="74" customFormat="1" ht="119.45" customHeight="1" x14ac:dyDescent="0.25">
      <c r="A74" s="457"/>
      <c r="B74" s="187" t="s">
        <v>656</v>
      </c>
      <c r="C74" s="187" t="s">
        <v>436</v>
      </c>
      <c r="D74" s="188" t="s">
        <v>437</v>
      </c>
      <c r="E74" s="73">
        <v>0.98</v>
      </c>
      <c r="F74" s="187" t="s">
        <v>654</v>
      </c>
      <c r="G74" s="180" t="s">
        <v>655</v>
      </c>
      <c r="H74" s="289">
        <v>0.96</v>
      </c>
      <c r="I74" s="287">
        <f t="shared" ref="I74" si="11">IF(H74&gt;=80%,1,0)</f>
        <v>1</v>
      </c>
      <c r="J74" s="287">
        <v>0</v>
      </c>
      <c r="K74" s="286">
        <f t="shared" ref="K74" si="12">IF(H74&lt;50%,1,0)</f>
        <v>0</v>
      </c>
      <c r="L74" s="207"/>
    </row>
    <row r="75" spans="1:12" ht="105" customHeight="1" x14ac:dyDescent="0.25">
      <c r="A75" s="334"/>
      <c r="B75" s="140" t="s">
        <v>438</v>
      </c>
      <c r="C75" s="75" t="s">
        <v>439</v>
      </c>
      <c r="D75" s="188" t="s">
        <v>222</v>
      </c>
      <c r="E75" s="160">
        <v>2</v>
      </c>
      <c r="F75" s="187" t="s">
        <v>221</v>
      </c>
      <c r="G75" s="180" t="s">
        <v>485</v>
      </c>
      <c r="H75" s="288">
        <v>2</v>
      </c>
      <c r="I75" s="277">
        <f t="shared" ref="I75" si="13">IF(H75&gt;=80%,1,0)</f>
        <v>1</v>
      </c>
      <c r="J75" s="277">
        <f t="shared" ref="J75" si="14">(IF(H77&gt;=50%,1,0)*IF(H77&lt;=80%,1,(IF(H77&gt;=80%,0))))</f>
        <v>0</v>
      </c>
      <c r="K75" s="276">
        <f t="shared" ref="K75" si="15">IF(H75&lt;50%,1,0)</f>
        <v>0</v>
      </c>
      <c r="L75" s="207"/>
    </row>
    <row r="76" spans="1:12" ht="168.6" customHeight="1" x14ac:dyDescent="0.25">
      <c r="A76" s="334"/>
      <c r="B76" s="546" t="s">
        <v>440</v>
      </c>
      <c r="C76" s="546" t="s">
        <v>441</v>
      </c>
      <c r="D76" s="546" t="s">
        <v>109</v>
      </c>
      <c r="E76" s="478">
        <v>3</v>
      </c>
      <c r="F76" s="313" t="s">
        <v>442</v>
      </c>
      <c r="G76" s="99" t="s">
        <v>657</v>
      </c>
      <c r="H76" s="508">
        <v>0.5</v>
      </c>
      <c r="I76" s="511">
        <f>IF(H78&gt;=80%,1,0)</f>
        <v>0</v>
      </c>
      <c r="J76" s="511">
        <v>1</v>
      </c>
      <c r="K76" s="512">
        <v>0</v>
      </c>
      <c r="L76" s="207"/>
    </row>
    <row r="77" spans="1:12" ht="181.9" customHeight="1" x14ac:dyDescent="0.25">
      <c r="A77" s="334"/>
      <c r="B77" s="546"/>
      <c r="C77" s="546"/>
      <c r="D77" s="546"/>
      <c r="E77" s="478"/>
      <c r="F77" s="149" t="s">
        <v>223</v>
      </c>
      <c r="G77" s="180" t="s">
        <v>657</v>
      </c>
      <c r="H77" s="509"/>
      <c r="I77" s="506"/>
      <c r="J77" s="506"/>
      <c r="K77" s="507"/>
      <c r="L77" s="207"/>
    </row>
    <row r="78" spans="1:12" ht="149.25" customHeight="1" x14ac:dyDescent="0.25">
      <c r="A78" s="334"/>
      <c r="B78" s="546"/>
      <c r="C78" s="546"/>
      <c r="D78" s="546"/>
      <c r="E78" s="478"/>
      <c r="F78" s="295" t="s">
        <v>443</v>
      </c>
      <c r="G78" s="99" t="s">
        <v>486</v>
      </c>
      <c r="H78" s="510"/>
      <c r="I78" s="503"/>
      <c r="J78" s="503"/>
      <c r="K78" s="505"/>
      <c r="L78" s="207"/>
    </row>
    <row r="79" spans="1:12" ht="103.9" customHeight="1" x14ac:dyDescent="0.25">
      <c r="A79" s="334"/>
      <c r="B79" s="188" t="s">
        <v>444</v>
      </c>
      <c r="C79" s="188" t="s">
        <v>445</v>
      </c>
      <c r="D79" s="188" t="s">
        <v>446</v>
      </c>
      <c r="E79" s="160">
        <v>4</v>
      </c>
      <c r="F79" s="187" t="s">
        <v>447</v>
      </c>
      <c r="G79" s="180" t="s">
        <v>487</v>
      </c>
      <c r="H79" s="291">
        <v>1</v>
      </c>
      <c r="I79" s="287">
        <f t="shared" ref="I79:I80" si="16">IF(H79&gt;=80%,1,0)</f>
        <v>1</v>
      </c>
      <c r="J79" s="287">
        <f t="shared" ref="J79:J80" si="17">(IF(H81&gt;=50%,1,0)*IF(H81&lt;=80%,1,(IF(H81&gt;=80%,0))))</f>
        <v>0</v>
      </c>
      <c r="K79" s="286">
        <f t="shared" ref="K79:K80" si="18">IF(H79&lt;50%,1,0)</f>
        <v>0</v>
      </c>
      <c r="L79" s="290" t="s">
        <v>737</v>
      </c>
    </row>
    <row r="80" spans="1:12" ht="107.25" customHeight="1" x14ac:dyDescent="0.25">
      <c r="A80" s="458"/>
      <c r="B80" s="188" t="s">
        <v>448</v>
      </c>
      <c r="C80" s="188" t="s">
        <v>451</v>
      </c>
      <c r="D80" s="188" t="s">
        <v>449</v>
      </c>
      <c r="E80" s="73">
        <v>1</v>
      </c>
      <c r="F80" s="187" t="s">
        <v>450</v>
      </c>
      <c r="G80" s="180" t="s">
        <v>488</v>
      </c>
      <c r="H80" s="292">
        <v>0</v>
      </c>
      <c r="I80" s="287">
        <f t="shared" si="16"/>
        <v>0</v>
      </c>
      <c r="J80" s="287">
        <f t="shared" si="17"/>
        <v>0</v>
      </c>
      <c r="K80" s="286">
        <f t="shared" si="18"/>
        <v>1</v>
      </c>
      <c r="L80" s="290" t="s">
        <v>738</v>
      </c>
    </row>
    <row r="81" spans="1:12" ht="20.25" x14ac:dyDescent="0.25">
      <c r="A81" s="533" t="s">
        <v>658</v>
      </c>
      <c r="B81" s="534"/>
      <c r="C81" s="535"/>
      <c r="D81" s="76"/>
      <c r="E81" s="76"/>
      <c r="F81" s="299"/>
      <c r="G81" s="77"/>
      <c r="I81" s="274">
        <f>SUM(I74:I80)</f>
        <v>3</v>
      </c>
      <c r="J81">
        <f>SUM(J74:J80)</f>
        <v>1</v>
      </c>
      <c r="K81">
        <f>SUM(K74:K80)</f>
        <v>1</v>
      </c>
      <c r="L81" s="74"/>
    </row>
    <row r="82" spans="1:12" ht="42" customHeight="1" x14ac:dyDescent="0.25">
      <c r="A82" s="543" t="s">
        <v>704</v>
      </c>
      <c r="B82" s="544"/>
      <c r="C82" s="544"/>
      <c r="D82" s="544"/>
      <c r="E82" s="544"/>
      <c r="F82" s="544"/>
      <c r="G82" s="545"/>
      <c r="L82" s="74"/>
    </row>
    <row r="83" spans="1:12" ht="51.75" customHeight="1" x14ac:dyDescent="0.25">
      <c r="A83" s="50" t="s">
        <v>6</v>
      </c>
      <c r="B83" s="50" t="s">
        <v>2</v>
      </c>
      <c r="C83" s="50" t="s">
        <v>3</v>
      </c>
      <c r="D83" s="50" t="s">
        <v>0</v>
      </c>
      <c r="E83" s="50" t="s">
        <v>4</v>
      </c>
      <c r="F83" s="155" t="s">
        <v>40</v>
      </c>
      <c r="G83" s="51" t="s">
        <v>452</v>
      </c>
      <c r="H83" s="198" t="s">
        <v>707</v>
      </c>
      <c r="I83" s="98" t="s">
        <v>482</v>
      </c>
      <c r="J83" s="98" t="s">
        <v>483</v>
      </c>
      <c r="K83" s="98" t="s">
        <v>484</v>
      </c>
      <c r="L83" s="208" t="s">
        <v>706</v>
      </c>
    </row>
    <row r="84" spans="1:12" ht="28.5" customHeight="1" x14ac:dyDescent="0.25">
      <c r="A84" s="530"/>
      <c r="B84" s="333" t="s">
        <v>237</v>
      </c>
      <c r="C84" s="333" t="s">
        <v>238</v>
      </c>
      <c r="D84" s="333" t="s">
        <v>413</v>
      </c>
      <c r="E84" s="333">
        <v>4</v>
      </c>
      <c r="F84" s="45" t="s">
        <v>230</v>
      </c>
      <c r="G84" s="160" t="s">
        <v>517</v>
      </c>
      <c r="H84" s="373">
        <v>0.5</v>
      </c>
      <c r="I84" s="502">
        <f t="shared" ref="I84" si="19">IF(H84&gt;=80%,1,0)</f>
        <v>0</v>
      </c>
      <c r="J84" s="502">
        <f t="shared" ref="J84" si="20">(IF(H86&gt;=50%,1,0)*IF(H86&lt;=80%,1,(IF(H86&gt;=80%,0))))</f>
        <v>0</v>
      </c>
      <c r="K84" s="504">
        <v>1</v>
      </c>
      <c r="L84" s="496" t="s">
        <v>711</v>
      </c>
    </row>
    <row r="85" spans="1:12" ht="94.15" customHeight="1" x14ac:dyDescent="0.25">
      <c r="A85" s="531"/>
      <c r="B85" s="491"/>
      <c r="C85" s="491"/>
      <c r="D85" s="491"/>
      <c r="E85" s="491"/>
      <c r="F85" s="45" t="s">
        <v>235</v>
      </c>
      <c r="G85" s="160" t="s">
        <v>518</v>
      </c>
      <c r="H85" s="380"/>
      <c r="I85" s="506"/>
      <c r="J85" s="506"/>
      <c r="K85" s="507"/>
      <c r="L85" s="497"/>
    </row>
    <row r="86" spans="1:12" ht="28.5" x14ac:dyDescent="0.25">
      <c r="A86" s="531"/>
      <c r="B86" s="491"/>
      <c r="C86" s="491"/>
      <c r="D86" s="491"/>
      <c r="E86" s="491"/>
      <c r="F86" s="45" t="s">
        <v>236</v>
      </c>
      <c r="G86" s="160" t="s">
        <v>489</v>
      </c>
      <c r="H86" s="380"/>
      <c r="I86" s="506"/>
      <c r="J86" s="506"/>
      <c r="K86" s="507"/>
      <c r="L86" s="497"/>
    </row>
    <row r="87" spans="1:12" ht="266.25" customHeight="1" x14ac:dyDescent="0.25">
      <c r="A87" s="531"/>
      <c r="B87" s="339"/>
      <c r="C87" s="339"/>
      <c r="D87" s="339"/>
      <c r="E87" s="339"/>
      <c r="F87" s="45" t="s">
        <v>233</v>
      </c>
      <c r="G87" s="160" t="s">
        <v>518</v>
      </c>
      <c r="H87" s="374"/>
      <c r="I87" s="503"/>
      <c r="J87" s="503"/>
      <c r="K87" s="505"/>
      <c r="L87" s="497"/>
    </row>
    <row r="88" spans="1:12" ht="24.6" customHeight="1" x14ac:dyDescent="0.25">
      <c r="A88" s="531"/>
      <c r="B88" s="333" t="s">
        <v>229</v>
      </c>
      <c r="C88" s="333" t="s">
        <v>232</v>
      </c>
      <c r="D88" s="333" t="s">
        <v>109</v>
      </c>
      <c r="E88" s="333">
        <v>3</v>
      </c>
      <c r="F88" s="333" t="s">
        <v>228</v>
      </c>
      <c r="G88" s="337" t="s">
        <v>489</v>
      </c>
      <c r="H88" s="373">
        <v>1</v>
      </c>
      <c r="I88" s="502">
        <f t="shared" ref="I88" si="21">IF(H88&gt;=80%,1,0)</f>
        <v>1</v>
      </c>
      <c r="J88" s="502">
        <f t="shared" ref="J88" si="22">(IF(H90&gt;=50%,1,0)*IF(H90&lt;=80%,1,(IF(H90&gt;=80%,0))))</f>
        <v>0</v>
      </c>
      <c r="K88" s="504">
        <v>0</v>
      </c>
      <c r="L88" s="497"/>
    </row>
    <row r="89" spans="1:12" ht="18" customHeight="1" x14ac:dyDescent="0.25">
      <c r="A89" s="531"/>
      <c r="B89" s="491"/>
      <c r="C89" s="491"/>
      <c r="D89" s="491"/>
      <c r="E89" s="491"/>
      <c r="F89" s="339"/>
      <c r="G89" s="343"/>
      <c r="H89" s="380"/>
      <c r="I89" s="506"/>
      <c r="J89" s="506"/>
      <c r="K89" s="507"/>
      <c r="L89" s="497"/>
    </row>
    <row r="90" spans="1:12" ht="35.450000000000003" customHeight="1" x14ac:dyDescent="0.25">
      <c r="A90" s="531"/>
      <c r="B90" s="491"/>
      <c r="C90" s="491"/>
      <c r="D90" s="491"/>
      <c r="E90" s="491"/>
      <c r="F90" s="45" t="s">
        <v>231</v>
      </c>
      <c r="G90" s="160" t="s">
        <v>519</v>
      </c>
      <c r="H90" s="380"/>
      <c r="I90" s="506"/>
      <c r="J90" s="506"/>
      <c r="K90" s="507"/>
      <c r="L90" s="497"/>
    </row>
    <row r="91" spans="1:12" ht="30.6" customHeight="1" x14ac:dyDescent="0.25">
      <c r="A91" s="531"/>
      <c r="B91" s="339"/>
      <c r="C91" s="339"/>
      <c r="D91" s="339"/>
      <c r="E91" s="339"/>
      <c r="F91" s="45" t="s">
        <v>234</v>
      </c>
      <c r="G91" s="160" t="s">
        <v>520</v>
      </c>
      <c r="H91" s="374"/>
      <c r="I91" s="503"/>
      <c r="J91" s="503"/>
      <c r="K91" s="505"/>
      <c r="L91" s="497"/>
    </row>
    <row r="92" spans="1:12" ht="93" customHeight="1" x14ac:dyDescent="0.25">
      <c r="A92" s="532"/>
      <c r="B92" s="44" t="s">
        <v>240</v>
      </c>
      <c r="C92" s="53" t="s">
        <v>241</v>
      </c>
      <c r="D92" s="53" t="s">
        <v>242</v>
      </c>
      <c r="E92" s="47">
        <v>5</v>
      </c>
      <c r="F92" s="45" t="s">
        <v>239</v>
      </c>
      <c r="G92" s="75" t="s">
        <v>516</v>
      </c>
      <c r="H92" s="212">
        <v>5</v>
      </c>
      <c r="I92" s="212">
        <v>1</v>
      </c>
      <c r="J92" s="212">
        <v>0</v>
      </c>
      <c r="K92" s="212">
        <v>0</v>
      </c>
      <c r="L92" s="498"/>
    </row>
    <row r="93" spans="1:12" x14ac:dyDescent="0.25">
      <c r="C93" s="71"/>
      <c r="D93" s="71"/>
      <c r="E93" s="89"/>
      <c r="I93" s="115">
        <v>2</v>
      </c>
      <c r="J93" s="213">
        <v>0</v>
      </c>
      <c r="K93" s="213">
        <v>1</v>
      </c>
    </row>
    <row r="94" spans="1:12" x14ac:dyDescent="0.25">
      <c r="C94" s="71"/>
      <c r="D94" s="71"/>
      <c r="E94" s="90"/>
    </row>
    <row r="95" spans="1:12" x14ac:dyDescent="0.25">
      <c r="C95" s="91" t="s">
        <v>705</v>
      </c>
      <c r="D95" s="71"/>
      <c r="E95" s="90"/>
    </row>
    <row r="96" spans="1:12" x14ac:dyDescent="0.25">
      <c r="C96" s="71"/>
      <c r="D96" s="108">
        <v>43831</v>
      </c>
      <c r="E96" s="71"/>
      <c r="H96" s="285" t="s">
        <v>742</v>
      </c>
      <c r="I96" s="283">
        <f>SUM(I93+I81+I71+I42+I28)</f>
        <v>35</v>
      </c>
      <c r="J96" s="283">
        <f t="shared" ref="J96:K96" si="23">SUM(J93+J81+J71+J42+J28)</f>
        <v>3</v>
      </c>
      <c r="K96" s="283">
        <f t="shared" si="23"/>
        <v>4</v>
      </c>
    </row>
    <row r="97" spans="3:6" x14ac:dyDescent="0.25">
      <c r="C97" s="108"/>
      <c r="D97" s="71"/>
      <c r="E97" s="71"/>
    </row>
    <row r="98" spans="3:6" x14ac:dyDescent="0.25">
      <c r="C98" s="108"/>
      <c r="D98" s="71"/>
      <c r="E98" s="71"/>
    </row>
    <row r="100" spans="3:6" ht="15.75" thickBot="1" x14ac:dyDescent="0.3"/>
    <row r="101" spans="3:6" ht="18" customHeight="1" x14ac:dyDescent="0.3">
      <c r="C101" s="493" t="s">
        <v>672</v>
      </c>
      <c r="D101" s="494"/>
      <c r="E101" s="494"/>
      <c r="F101" s="495"/>
    </row>
    <row r="102" spans="3:6" ht="18.75" x14ac:dyDescent="0.3">
      <c r="C102" s="326" t="s">
        <v>669</v>
      </c>
      <c r="D102" s="327"/>
      <c r="E102" s="327"/>
      <c r="F102" s="328"/>
    </row>
    <row r="103" spans="3:6" ht="18.75" x14ac:dyDescent="0.3">
      <c r="C103" s="326" t="s">
        <v>671</v>
      </c>
      <c r="D103" s="327"/>
      <c r="E103" s="327"/>
      <c r="F103" s="328"/>
    </row>
    <row r="104" spans="3:6" ht="19.5" thickBot="1" x14ac:dyDescent="0.35">
      <c r="C104" s="314" t="s">
        <v>670</v>
      </c>
      <c r="D104" s="315"/>
      <c r="E104" s="315"/>
      <c r="F104" s="316"/>
    </row>
  </sheetData>
  <mergeCells count="123">
    <mergeCell ref="C31:C33"/>
    <mergeCell ref="C36:C37"/>
    <mergeCell ref="D36:D37"/>
    <mergeCell ref="B36:B41"/>
    <mergeCell ref="D38:D40"/>
    <mergeCell ref="E38:E40"/>
    <mergeCell ref="C38:C40"/>
    <mergeCell ref="G46:G49"/>
    <mergeCell ref="B52:B57"/>
    <mergeCell ref="C52:C57"/>
    <mergeCell ref="D69:D70"/>
    <mergeCell ref="E69:E70"/>
    <mergeCell ref="F38:F39"/>
    <mergeCell ref="G38:G39"/>
    <mergeCell ref="A46:A49"/>
    <mergeCell ref="A52:A57"/>
    <mergeCell ref="A58:A64"/>
    <mergeCell ref="F69:F70"/>
    <mergeCell ref="D46:D49"/>
    <mergeCell ref="E46:E49"/>
    <mergeCell ref="B58:B64"/>
    <mergeCell ref="C58:C64"/>
    <mergeCell ref="D58:D64"/>
    <mergeCell ref="G58:G64"/>
    <mergeCell ref="B65:B68"/>
    <mergeCell ref="C65:C68"/>
    <mergeCell ref="D65:D68"/>
    <mergeCell ref="E65:E68"/>
    <mergeCell ref="E58:E64"/>
    <mergeCell ref="A1:G1"/>
    <mergeCell ref="A4:G4"/>
    <mergeCell ref="A5:G5"/>
    <mergeCell ref="A6:A7"/>
    <mergeCell ref="B6:G6"/>
    <mergeCell ref="B7:G7"/>
    <mergeCell ref="A2:G2"/>
    <mergeCell ref="A8:C8"/>
    <mergeCell ref="A11:A27"/>
    <mergeCell ref="B16:B18"/>
    <mergeCell ref="B19:B20"/>
    <mergeCell ref="A3:G3"/>
    <mergeCell ref="C103:F103"/>
    <mergeCell ref="C104:F104"/>
    <mergeCell ref="C101:F101"/>
    <mergeCell ref="A9:G9"/>
    <mergeCell ref="A28:C28"/>
    <mergeCell ref="A29:G29"/>
    <mergeCell ref="A43:G43"/>
    <mergeCell ref="A72:G72"/>
    <mergeCell ref="A82:G82"/>
    <mergeCell ref="D84:D87"/>
    <mergeCell ref="E84:E87"/>
    <mergeCell ref="B76:B78"/>
    <mergeCell ref="C76:C78"/>
    <mergeCell ref="D76:D78"/>
    <mergeCell ref="A71:C71"/>
    <mergeCell ref="D52:D57"/>
    <mergeCell ref="E52:E57"/>
    <mergeCell ref="B46:B49"/>
    <mergeCell ref="C46:C49"/>
    <mergeCell ref="B69:B70"/>
    <mergeCell ref="C69:C70"/>
    <mergeCell ref="A42:C42"/>
    <mergeCell ref="B31:B33"/>
    <mergeCell ref="A74:A80"/>
    <mergeCell ref="H38:H40"/>
    <mergeCell ref="J38:J40"/>
    <mergeCell ref="K38:K40"/>
    <mergeCell ref="I38:I40"/>
    <mergeCell ref="L31:L33"/>
    <mergeCell ref="L21:L22"/>
    <mergeCell ref="L36:L41"/>
    <mergeCell ref="C102:F102"/>
    <mergeCell ref="A84:A92"/>
    <mergeCell ref="F21:F24"/>
    <mergeCell ref="B21:B24"/>
    <mergeCell ref="B88:B91"/>
    <mergeCell ref="C88:C91"/>
    <mergeCell ref="D88:D91"/>
    <mergeCell ref="E88:E91"/>
    <mergeCell ref="F88:F89"/>
    <mergeCell ref="E76:E78"/>
    <mergeCell ref="A81:C81"/>
    <mergeCell ref="B84:B87"/>
    <mergeCell ref="C84:C87"/>
    <mergeCell ref="G69:G70"/>
    <mergeCell ref="G88:G89"/>
    <mergeCell ref="A65:A70"/>
    <mergeCell ref="H46:H49"/>
    <mergeCell ref="I46:I49"/>
    <mergeCell ref="J46:J49"/>
    <mergeCell ref="K46:K49"/>
    <mergeCell ref="I52:I57"/>
    <mergeCell ref="J52:J57"/>
    <mergeCell ref="K52:K57"/>
    <mergeCell ref="H52:H57"/>
    <mergeCell ref="H58:H64"/>
    <mergeCell ref="I58:I64"/>
    <mergeCell ref="J58:J64"/>
    <mergeCell ref="K58:K64"/>
    <mergeCell ref="L84:L92"/>
    <mergeCell ref="L58:L64"/>
    <mergeCell ref="L52:L57"/>
    <mergeCell ref="H69:H70"/>
    <mergeCell ref="I69:I70"/>
    <mergeCell ref="J69:J70"/>
    <mergeCell ref="K69:K70"/>
    <mergeCell ref="L69:L70"/>
    <mergeCell ref="I65:I68"/>
    <mergeCell ref="J65:J68"/>
    <mergeCell ref="K65:K68"/>
    <mergeCell ref="H84:H87"/>
    <mergeCell ref="I84:I87"/>
    <mergeCell ref="J84:J87"/>
    <mergeCell ref="K84:K87"/>
    <mergeCell ref="H88:H91"/>
    <mergeCell ref="I88:I91"/>
    <mergeCell ref="J88:J91"/>
    <mergeCell ref="K88:K91"/>
    <mergeCell ref="H76:H78"/>
    <mergeCell ref="I76:I78"/>
    <mergeCell ref="J76:J78"/>
    <mergeCell ref="K76:K78"/>
  </mergeCells>
  <pageMargins left="0"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660F-3B33-469D-AB8F-E77854C76CED}">
  <sheetPr>
    <tabColor rgb="FFFF0000"/>
  </sheetPr>
  <dimension ref="A1:K155"/>
  <sheetViews>
    <sheetView tabSelected="1" zoomScale="102" zoomScaleNormal="102" workbookViewId="0">
      <selection activeCell="I145" sqref="I145"/>
    </sheetView>
  </sheetViews>
  <sheetFormatPr baseColWidth="10" defaultRowHeight="15" x14ac:dyDescent="0.25"/>
  <cols>
    <col min="1" max="1" width="16.7109375" customWidth="1"/>
    <col min="2" max="2" width="16.5703125" customWidth="1"/>
    <col min="3" max="3" width="18.7109375" customWidth="1"/>
    <col min="4" max="4" width="28.28515625" customWidth="1"/>
    <col min="5" max="5" width="27.85546875" customWidth="1"/>
    <col min="6" max="6" width="26.140625" customWidth="1"/>
    <col min="7" max="7" width="38" customWidth="1"/>
    <col min="8" max="8" width="24" customWidth="1"/>
    <col min="9" max="9" width="17.42578125" customWidth="1"/>
    <col min="10" max="10" width="21.140625" customWidth="1"/>
    <col min="11" max="11" width="18.85546875" customWidth="1"/>
  </cols>
  <sheetData>
    <row r="1" spans="1:11" ht="20.25" x14ac:dyDescent="0.3">
      <c r="A1" s="350" t="s">
        <v>1</v>
      </c>
      <c r="B1" s="350"/>
      <c r="C1" s="350"/>
      <c r="D1" s="350"/>
      <c r="E1" s="350"/>
      <c r="F1" s="350"/>
      <c r="G1" s="350"/>
    </row>
    <row r="2" spans="1:11" ht="20.25" x14ac:dyDescent="0.3">
      <c r="A2" s="351" t="s">
        <v>466</v>
      </c>
      <c r="B2" s="351"/>
      <c r="C2" s="351"/>
      <c r="D2" s="351"/>
      <c r="E2" s="351"/>
      <c r="F2" s="351"/>
      <c r="G2" s="351"/>
    </row>
    <row r="3" spans="1:11" ht="21" customHeight="1" thickBot="1" x14ac:dyDescent="0.35">
      <c r="A3" s="370" t="s">
        <v>708</v>
      </c>
      <c r="B3" s="370"/>
      <c r="C3" s="370"/>
      <c r="D3" s="370"/>
      <c r="E3" s="370"/>
      <c r="F3" s="370"/>
      <c r="G3" s="370"/>
    </row>
    <row r="4" spans="1:11" ht="36" customHeight="1" thickBot="1" x14ac:dyDescent="0.3">
      <c r="A4" s="352" t="s">
        <v>41</v>
      </c>
      <c r="B4" s="353"/>
      <c r="C4" s="353"/>
      <c r="D4" s="353"/>
      <c r="E4" s="353"/>
      <c r="F4" s="353"/>
      <c r="G4" s="353"/>
    </row>
    <row r="5" spans="1:11" ht="30.6" customHeight="1" thickBot="1" x14ac:dyDescent="0.3">
      <c r="A5" s="352" t="s">
        <v>42</v>
      </c>
      <c r="B5" s="353"/>
      <c r="C5" s="353"/>
      <c r="D5" s="353"/>
      <c r="E5" s="353"/>
      <c r="F5" s="353"/>
      <c r="G5" s="353"/>
    </row>
    <row r="6" spans="1:11" ht="29.45" customHeight="1" thickBot="1" x14ac:dyDescent="0.3">
      <c r="A6" s="355" t="s">
        <v>7</v>
      </c>
      <c r="B6" s="352" t="s">
        <v>43</v>
      </c>
      <c r="C6" s="353"/>
      <c r="D6" s="353"/>
      <c r="E6" s="353"/>
      <c r="F6" s="353"/>
      <c r="G6" s="353"/>
    </row>
    <row r="7" spans="1:11" ht="30.6" customHeight="1" thickBot="1" x14ac:dyDescent="0.3">
      <c r="A7" s="356"/>
      <c r="B7" s="352" t="s">
        <v>44</v>
      </c>
      <c r="C7" s="353"/>
      <c r="D7" s="353"/>
      <c r="E7" s="353"/>
      <c r="F7" s="353"/>
      <c r="G7" s="353"/>
    </row>
    <row r="8" spans="1:11" ht="34.5" customHeight="1" x14ac:dyDescent="0.25">
      <c r="A8" s="664" t="s">
        <v>659</v>
      </c>
      <c r="B8" s="665"/>
      <c r="C8" s="666"/>
      <c r="D8" s="93"/>
      <c r="E8" s="94"/>
      <c r="F8" s="232"/>
      <c r="G8" s="233"/>
      <c r="I8" s="101"/>
    </row>
    <row r="9" spans="1:11" ht="34.5" customHeight="1" x14ac:dyDescent="0.25">
      <c r="A9" s="650" t="s">
        <v>458</v>
      </c>
      <c r="B9" s="651"/>
      <c r="C9" s="651"/>
      <c r="D9" s="651"/>
      <c r="E9" s="651"/>
      <c r="F9" s="652"/>
      <c r="G9" s="234"/>
      <c r="I9" s="612" t="s">
        <v>481</v>
      </c>
      <c r="J9" s="613"/>
      <c r="K9" s="614"/>
    </row>
    <row r="10" spans="1:11" ht="75.75" customHeight="1" thickBot="1" x14ac:dyDescent="0.3">
      <c r="A10" s="235" t="s">
        <v>6</v>
      </c>
      <c r="B10" s="235" t="s">
        <v>2</v>
      </c>
      <c r="C10" s="235" t="s">
        <v>3</v>
      </c>
      <c r="D10" s="235" t="s">
        <v>0</v>
      </c>
      <c r="E10" s="235" t="s">
        <v>4</v>
      </c>
      <c r="F10" s="235" t="s">
        <v>40</v>
      </c>
      <c r="G10" s="236" t="s">
        <v>452</v>
      </c>
      <c r="H10" s="231" t="s">
        <v>721</v>
      </c>
      <c r="I10" s="98" t="s">
        <v>482</v>
      </c>
      <c r="J10" s="98" t="s">
        <v>483</v>
      </c>
      <c r="K10" s="98" t="s">
        <v>484</v>
      </c>
    </row>
    <row r="11" spans="1:11" ht="49.5" customHeight="1" x14ac:dyDescent="0.25">
      <c r="A11" s="667" t="s">
        <v>98</v>
      </c>
      <c r="B11" s="667" t="s">
        <v>99</v>
      </c>
      <c r="C11" s="671" t="s">
        <v>467</v>
      </c>
      <c r="D11" s="653" t="s">
        <v>401</v>
      </c>
      <c r="E11" s="668">
        <v>7</v>
      </c>
      <c r="F11" s="237" t="s">
        <v>100</v>
      </c>
      <c r="G11" s="176" t="s">
        <v>489</v>
      </c>
      <c r="H11" s="605">
        <v>0.95</v>
      </c>
      <c r="I11" s="472">
        <f>IF(H11&gt;=80%,1,0)</f>
        <v>1</v>
      </c>
      <c r="J11" s="600">
        <f>(IF(H13&gt;=50%,1,0)*IF(H13&lt;=80%,1,(IF(H13&gt;=80%,0))))</f>
        <v>0</v>
      </c>
      <c r="K11" s="472">
        <f>IF(H20&gt;=80%,1,0)</f>
        <v>0</v>
      </c>
    </row>
    <row r="12" spans="1:11" ht="29.25" customHeight="1" x14ac:dyDescent="0.25">
      <c r="A12" s="667"/>
      <c r="B12" s="667"/>
      <c r="C12" s="672"/>
      <c r="D12" s="653"/>
      <c r="E12" s="668"/>
      <c r="F12" s="239" t="s">
        <v>88</v>
      </c>
      <c r="G12" s="238"/>
      <c r="H12" s="606"/>
      <c r="I12" s="473"/>
      <c r="J12" s="598"/>
      <c r="K12" s="473"/>
    </row>
    <row r="13" spans="1:11" ht="54" customHeight="1" x14ac:dyDescent="0.25">
      <c r="A13" s="667"/>
      <c r="B13" s="667"/>
      <c r="C13" s="672"/>
      <c r="D13" s="653"/>
      <c r="E13" s="668"/>
      <c r="F13" s="239" t="s">
        <v>105</v>
      </c>
      <c r="G13" s="238"/>
      <c r="H13" s="607"/>
      <c r="I13" s="473"/>
      <c r="J13" s="598"/>
      <c r="K13" s="473"/>
    </row>
    <row r="14" spans="1:11" ht="15.75" x14ac:dyDescent="0.25">
      <c r="A14" s="667"/>
      <c r="B14" s="667"/>
      <c r="C14" s="672"/>
      <c r="D14" s="653"/>
      <c r="E14" s="668"/>
      <c r="F14" s="239" t="s">
        <v>89</v>
      </c>
      <c r="G14" s="238"/>
      <c r="H14" s="607"/>
      <c r="I14" s="473"/>
      <c r="J14" s="598"/>
      <c r="K14" s="473"/>
    </row>
    <row r="15" spans="1:11" ht="30" x14ac:dyDescent="0.25">
      <c r="A15" s="667"/>
      <c r="B15" s="667"/>
      <c r="C15" s="672"/>
      <c r="D15" s="653"/>
      <c r="E15" s="668"/>
      <c r="F15" s="239" t="s">
        <v>106</v>
      </c>
      <c r="G15" s="238"/>
      <c r="H15" s="607"/>
      <c r="I15" s="473"/>
      <c r="J15" s="598"/>
      <c r="K15" s="473"/>
    </row>
    <row r="16" spans="1:11" ht="36.75" customHeight="1" x14ac:dyDescent="0.25">
      <c r="A16" s="667"/>
      <c r="B16" s="667"/>
      <c r="C16" s="672"/>
      <c r="D16" s="653"/>
      <c r="E16" s="668"/>
      <c r="F16" s="239" t="s">
        <v>107</v>
      </c>
      <c r="G16" s="175"/>
      <c r="H16" s="607"/>
      <c r="I16" s="473"/>
      <c r="J16" s="598"/>
      <c r="K16" s="473"/>
    </row>
    <row r="17" spans="1:11" ht="42" customHeight="1" thickBot="1" x14ac:dyDescent="0.3">
      <c r="A17" s="667"/>
      <c r="B17" s="667"/>
      <c r="C17" s="673"/>
      <c r="D17" s="653"/>
      <c r="E17" s="668"/>
      <c r="F17" s="239" t="s">
        <v>108</v>
      </c>
      <c r="G17" s="238"/>
      <c r="H17" s="608"/>
      <c r="I17" s="474"/>
      <c r="J17" s="601"/>
      <c r="K17" s="474"/>
    </row>
    <row r="18" spans="1:11" ht="74.25" customHeight="1" x14ac:dyDescent="0.25">
      <c r="A18" s="667"/>
      <c r="B18" s="667"/>
      <c r="C18" s="669" t="s">
        <v>468</v>
      </c>
      <c r="D18" s="653" t="s">
        <v>469</v>
      </c>
      <c r="E18" s="668">
        <v>4</v>
      </c>
      <c r="F18" s="239" t="s">
        <v>101</v>
      </c>
      <c r="G18" s="238"/>
      <c r="H18" s="605">
        <v>1</v>
      </c>
      <c r="I18" s="381">
        <v>1</v>
      </c>
      <c r="J18" s="609">
        <v>0</v>
      </c>
      <c r="K18" s="381">
        <v>0</v>
      </c>
    </row>
    <row r="19" spans="1:11" ht="52.15" customHeight="1" x14ac:dyDescent="0.25">
      <c r="A19" s="667"/>
      <c r="B19" s="667"/>
      <c r="C19" s="670"/>
      <c r="D19" s="653"/>
      <c r="E19" s="668"/>
      <c r="F19" s="239" t="s">
        <v>102</v>
      </c>
      <c r="G19" s="238"/>
      <c r="H19" s="607"/>
      <c r="I19" s="382"/>
      <c r="J19" s="382"/>
      <c r="K19" s="382"/>
    </row>
    <row r="20" spans="1:11" ht="69" customHeight="1" x14ac:dyDescent="0.25">
      <c r="A20" s="667"/>
      <c r="B20" s="667"/>
      <c r="C20" s="670"/>
      <c r="D20" s="653"/>
      <c r="E20" s="668"/>
      <c r="F20" s="239" t="s">
        <v>103</v>
      </c>
      <c r="G20" s="238"/>
      <c r="H20" s="607"/>
      <c r="I20" s="382"/>
      <c r="J20" s="382"/>
      <c r="K20" s="382"/>
    </row>
    <row r="21" spans="1:11" ht="70.5" customHeight="1" x14ac:dyDescent="0.25">
      <c r="A21" s="667"/>
      <c r="B21" s="667"/>
      <c r="C21" s="621"/>
      <c r="D21" s="653"/>
      <c r="E21" s="668"/>
      <c r="F21" s="237" t="s">
        <v>104</v>
      </c>
      <c r="G21" s="179" t="s">
        <v>530</v>
      </c>
      <c r="H21" s="608"/>
      <c r="I21" s="383"/>
      <c r="J21" s="383"/>
      <c r="K21" s="383"/>
    </row>
    <row r="22" spans="1:11" ht="24.75" customHeight="1" x14ac:dyDescent="0.25">
      <c r="A22" s="632" t="s">
        <v>660</v>
      </c>
      <c r="B22" s="632"/>
      <c r="C22" s="632"/>
      <c r="D22" s="76"/>
      <c r="E22" s="76"/>
      <c r="F22" s="240"/>
      <c r="G22" s="241"/>
      <c r="I22">
        <v>2</v>
      </c>
      <c r="J22">
        <v>0</v>
      </c>
      <c r="K22">
        <v>0</v>
      </c>
    </row>
    <row r="23" spans="1:11" ht="28.5" customHeight="1" x14ac:dyDescent="0.25">
      <c r="A23" s="633" t="s">
        <v>458</v>
      </c>
      <c r="B23" s="633"/>
      <c r="C23" s="633"/>
      <c r="D23" s="633"/>
      <c r="E23" s="633"/>
      <c r="F23" s="633"/>
      <c r="G23" s="633"/>
      <c r="I23" s="612" t="s">
        <v>481</v>
      </c>
      <c r="J23" s="613"/>
      <c r="K23" s="614"/>
    </row>
    <row r="24" spans="1:11" ht="68.25" customHeight="1" x14ac:dyDescent="0.25">
      <c r="A24" s="235" t="s">
        <v>6</v>
      </c>
      <c r="B24" s="235" t="s">
        <v>2</v>
      </c>
      <c r="C24" s="235" t="s">
        <v>3</v>
      </c>
      <c r="D24" s="235" t="s">
        <v>0</v>
      </c>
      <c r="E24" s="235" t="s">
        <v>4</v>
      </c>
      <c r="F24" s="235" t="s">
        <v>40</v>
      </c>
      <c r="G24" s="236" t="s">
        <v>452</v>
      </c>
      <c r="H24" s="231" t="s">
        <v>721</v>
      </c>
      <c r="I24" s="98" t="s">
        <v>482</v>
      </c>
      <c r="J24" s="98" t="s">
        <v>483</v>
      </c>
      <c r="K24" s="98" t="s">
        <v>484</v>
      </c>
    </row>
    <row r="25" spans="1:11" ht="60" x14ac:dyDescent="0.25">
      <c r="A25" s="634" t="s">
        <v>99</v>
      </c>
      <c r="B25" s="634" t="s">
        <v>99</v>
      </c>
      <c r="C25" s="242" t="s">
        <v>470</v>
      </c>
      <c r="D25" s="242" t="s">
        <v>471</v>
      </c>
      <c r="E25" s="243">
        <v>1</v>
      </c>
      <c r="F25" s="237" t="s">
        <v>137</v>
      </c>
      <c r="G25" s="239"/>
      <c r="H25" s="227">
        <v>1</v>
      </c>
      <c r="I25" s="212">
        <v>1</v>
      </c>
      <c r="J25" s="212">
        <v>0</v>
      </c>
      <c r="K25" s="212">
        <v>0</v>
      </c>
    </row>
    <row r="26" spans="1:11" ht="28.5" customHeight="1" x14ac:dyDescent="0.25">
      <c r="A26" s="635"/>
      <c r="B26" s="635"/>
      <c r="C26" s="634" t="s">
        <v>138</v>
      </c>
      <c r="D26" s="636" t="s">
        <v>301</v>
      </c>
      <c r="E26" s="674">
        <v>26</v>
      </c>
      <c r="F26" s="237" t="s">
        <v>110</v>
      </c>
      <c r="G26" s="239"/>
      <c r="H26" s="631">
        <v>0.9</v>
      </c>
      <c r="I26" s="610">
        <v>1</v>
      </c>
      <c r="J26" s="610">
        <v>0</v>
      </c>
      <c r="K26" s="610">
        <v>0</v>
      </c>
    </row>
    <row r="27" spans="1:11" ht="30" x14ac:dyDescent="0.25">
      <c r="A27" s="635"/>
      <c r="B27" s="635"/>
      <c r="C27" s="634"/>
      <c r="D27" s="616"/>
      <c r="E27" s="675"/>
      <c r="F27" s="237" t="s">
        <v>111</v>
      </c>
      <c r="G27" s="239"/>
      <c r="H27" s="380"/>
      <c r="I27" s="382"/>
      <c r="J27" s="382"/>
      <c r="K27" s="382"/>
    </row>
    <row r="28" spans="1:11" x14ac:dyDescent="0.25">
      <c r="A28" s="635"/>
      <c r="B28" s="635"/>
      <c r="C28" s="634"/>
      <c r="D28" s="616"/>
      <c r="E28" s="675"/>
      <c r="F28" s="237" t="s">
        <v>112</v>
      </c>
      <c r="G28" s="239"/>
      <c r="H28" s="380"/>
      <c r="I28" s="382"/>
      <c r="J28" s="382"/>
      <c r="K28" s="382"/>
    </row>
    <row r="29" spans="1:11" x14ac:dyDescent="0.25">
      <c r="A29" s="635"/>
      <c r="B29" s="635"/>
      <c r="C29" s="634"/>
      <c r="D29" s="616"/>
      <c r="E29" s="675"/>
      <c r="F29" s="237" t="s">
        <v>113</v>
      </c>
      <c r="G29" s="239"/>
      <c r="H29" s="380"/>
      <c r="I29" s="382"/>
      <c r="J29" s="382"/>
      <c r="K29" s="382"/>
    </row>
    <row r="30" spans="1:11" ht="30" x14ac:dyDescent="0.25">
      <c r="A30" s="635"/>
      <c r="B30" s="635"/>
      <c r="C30" s="634"/>
      <c r="D30" s="616"/>
      <c r="E30" s="675"/>
      <c r="F30" s="237" t="s">
        <v>114</v>
      </c>
      <c r="G30" s="239"/>
      <c r="H30" s="380"/>
      <c r="I30" s="382"/>
      <c r="J30" s="382"/>
      <c r="K30" s="382"/>
    </row>
    <row r="31" spans="1:11" ht="30" x14ac:dyDescent="0.25">
      <c r="A31" s="635"/>
      <c r="B31" s="635"/>
      <c r="C31" s="634"/>
      <c r="D31" s="616"/>
      <c r="E31" s="675"/>
      <c r="F31" s="237" t="s">
        <v>115</v>
      </c>
      <c r="G31" s="239"/>
      <c r="H31" s="380"/>
      <c r="I31" s="382"/>
      <c r="J31" s="382"/>
      <c r="K31" s="382"/>
    </row>
    <row r="32" spans="1:11" x14ac:dyDescent="0.25">
      <c r="A32" s="635"/>
      <c r="B32" s="635"/>
      <c r="C32" s="634"/>
      <c r="D32" s="616"/>
      <c r="E32" s="675"/>
      <c r="F32" s="237" t="s">
        <v>116</v>
      </c>
      <c r="G32" s="239"/>
      <c r="H32" s="380"/>
      <c r="I32" s="382"/>
      <c r="J32" s="382"/>
      <c r="K32" s="382"/>
    </row>
    <row r="33" spans="1:11" x14ac:dyDescent="0.25">
      <c r="A33" s="635"/>
      <c r="B33" s="635"/>
      <c r="C33" s="634"/>
      <c r="D33" s="616"/>
      <c r="E33" s="675"/>
      <c r="F33" s="237" t="s">
        <v>117</v>
      </c>
      <c r="G33" s="239"/>
      <c r="H33" s="380"/>
      <c r="I33" s="382"/>
      <c r="J33" s="382"/>
      <c r="K33" s="382"/>
    </row>
    <row r="34" spans="1:11" x14ac:dyDescent="0.25">
      <c r="A34" s="635"/>
      <c r="B34" s="635"/>
      <c r="C34" s="634"/>
      <c r="D34" s="616"/>
      <c r="E34" s="675"/>
      <c r="F34" s="237" t="s">
        <v>118</v>
      </c>
      <c r="G34" s="239"/>
      <c r="H34" s="380"/>
      <c r="I34" s="382"/>
      <c r="J34" s="382"/>
      <c r="K34" s="382"/>
    </row>
    <row r="35" spans="1:11" ht="30" x14ac:dyDescent="0.25">
      <c r="A35" s="635"/>
      <c r="B35" s="635"/>
      <c r="C35" s="634"/>
      <c r="D35" s="616"/>
      <c r="E35" s="675"/>
      <c r="F35" s="237" t="s">
        <v>119</v>
      </c>
      <c r="G35" s="239"/>
      <c r="H35" s="380"/>
      <c r="I35" s="382"/>
      <c r="J35" s="382"/>
      <c r="K35" s="382"/>
    </row>
    <row r="36" spans="1:11" x14ac:dyDescent="0.25">
      <c r="A36" s="635"/>
      <c r="B36" s="635"/>
      <c r="C36" s="634"/>
      <c r="D36" s="616"/>
      <c r="E36" s="675"/>
      <c r="F36" s="237" t="s">
        <v>120</v>
      </c>
      <c r="G36" s="239"/>
      <c r="H36" s="380"/>
      <c r="I36" s="382"/>
      <c r="J36" s="382"/>
      <c r="K36" s="382"/>
    </row>
    <row r="37" spans="1:11" ht="30" x14ac:dyDescent="0.25">
      <c r="A37" s="635"/>
      <c r="B37" s="635"/>
      <c r="C37" s="634"/>
      <c r="D37" s="616"/>
      <c r="E37" s="675"/>
      <c r="F37" s="237" t="s">
        <v>121</v>
      </c>
      <c r="G37" s="239"/>
      <c r="H37" s="380"/>
      <c r="I37" s="382"/>
      <c r="J37" s="382"/>
      <c r="K37" s="382"/>
    </row>
    <row r="38" spans="1:11" ht="30" x14ac:dyDescent="0.25">
      <c r="A38" s="635"/>
      <c r="B38" s="635"/>
      <c r="C38" s="634"/>
      <c r="D38" s="616"/>
      <c r="E38" s="675"/>
      <c r="F38" s="237" t="s">
        <v>122</v>
      </c>
      <c r="G38" s="239"/>
      <c r="H38" s="380"/>
      <c r="I38" s="382"/>
      <c r="J38" s="382"/>
      <c r="K38" s="382"/>
    </row>
    <row r="39" spans="1:11" x14ac:dyDescent="0.25">
      <c r="A39" s="635"/>
      <c r="B39" s="635"/>
      <c r="C39" s="634"/>
      <c r="D39" s="616"/>
      <c r="E39" s="675"/>
      <c r="F39" s="237" t="s">
        <v>123</v>
      </c>
      <c r="G39" s="239"/>
      <c r="H39" s="380"/>
      <c r="I39" s="382"/>
      <c r="J39" s="382"/>
      <c r="K39" s="382"/>
    </row>
    <row r="40" spans="1:11" ht="30" x14ac:dyDescent="0.25">
      <c r="A40" s="635"/>
      <c r="B40" s="635"/>
      <c r="C40" s="634"/>
      <c r="D40" s="616"/>
      <c r="E40" s="675"/>
      <c r="F40" s="237" t="s">
        <v>124</v>
      </c>
      <c r="G40" s="239"/>
      <c r="H40" s="380"/>
      <c r="I40" s="382"/>
      <c r="J40" s="382"/>
      <c r="K40" s="382"/>
    </row>
    <row r="41" spans="1:11" x14ac:dyDescent="0.25">
      <c r="A41" s="635"/>
      <c r="B41" s="635"/>
      <c r="C41" s="634"/>
      <c r="D41" s="616"/>
      <c r="E41" s="675"/>
      <c r="F41" s="237" t="s">
        <v>125</v>
      </c>
      <c r="G41" s="239"/>
      <c r="H41" s="380"/>
      <c r="I41" s="382"/>
      <c r="J41" s="382"/>
      <c r="K41" s="382"/>
    </row>
    <row r="42" spans="1:11" ht="30" x14ac:dyDescent="0.25">
      <c r="A42" s="635"/>
      <c r="B42" s="635"/>
      <c r="C42" s="634"/>
      <c r="D42" s="616"/>
      <c r="E42" s="675"/>
      <c r="F42" s="237" t="s">
        <v>126</v>
      </c>
      <c r="G42" s="239"/>
      <c r="H42" s="380"/>
      <c r="I42" s="382"/>
      <c r="J42" s="382"/>
      <c r="K42" s="382"/>
    </row>
    <row r="43" spans="1:11" ht="30" x14ac:dyDescent="0.25">
      <c r="A43" s="635"/>
      <c r="B43" s="635"/>
      <c r="C43" s="634"/>
      <c r="D43" s="616"/>
      <c r="E43" s="675"/>
      <c r="F43" s="237" t="s">
        <v>127</v>
      </c>
      <c r="G43" s="239"/>
      <c r="H43" s="380"/>
      <c r="I43" s="382"/>
      <c r="J43" s="382"/>
      <c r="K43" s="382"/>
    </row>
    <row r="44" spans="1:11" x14ac:dyDescent="0.25">
      <c r="A44" s="635"/>
      <c r="B44" s="635"/>
      <c r="C44" s="634"/>
      <c r="D44" s="616"/>
      <c r="E44" s="675"/>
      <c r="F44" s="237" t="s">
        <v>128</v>
      </c>
      <c r="G44" s="239"/>
      <c r="H44" s="380"/>
      <c r="I44" s="382"/>
      <c r="J44" s="382"/>
      <c r="K44" s="382"/>
    </row>
    <row r="45" spans="1:11" x14ac:dyDescent="0.25">
      <c r="A45" s="635"/>
      <c r="B45" s="635"/>
      <c r="C45" s="634"/>
      <c r="D45" s="616"/>
      <c r="E45" s="675"/>
      <c r="F45" s="237" t="s">
        <v>129</v>
      </c>
      <c r="G45" s="239"/>
      <c r="H45" s="380"/>
      <c r="I45" s="382"/>
      <c r="J45" s="382"/>
      <c r="K45" s="382"/>
    </row>
    <row r="46" spans="1:11" x14ac:dyDescent="0.25">
      <c r="A46" s="635"/>
      <c r="B46" s="635"/>
      <c r="C46" s="634"/>
      <c r="D46" s="616"/>
      <c r="E46" s="675"/>
      <c r="F46" s="237" t="s">
        <v>130</v>
      </c>
      <c r="G46" s="239"/>
      <c r="H46" s="380"/>
      <c r="I46" s="382"/>
      <c r="J46" s="382"/>
      <c r="K46" s="382"/>
    </row>
    <row r="47" spans="1:11" x14ac:dyDescent="0.25">
      <c r="A47" s="635"/>
      <c r="B47" s="635"/>
      <c r="C47" s="634"/>
      <c r="D47" s="616"/>
      <c r="E47" s="675"/>
      <c r="F47" s="237" t="s">
        <v>131</v>
      </c>
      <c r="G47" s="239"/>
      <c r="H47" s="380"/>
      <c r="I47" s="382"/>
      <c r="J47" s="382"/>
      <c r="K47" s="382"/>
    </row>
    <row r="48" spans="1:11" x14ac:dyDescent="0.25">
      <c r="A48" s="635"/>
      <c r="B48" s="635"/>
      <c r="C48" s="634"/>
      <c r="D48" s="616"/>
      <c r="E48" s="675"/>
      <c r="F48" s="237" t="s">
        <v>132</v>
      </c>
      <c r="G48" s="239"/>
      <c r="H48" s="380"/>
      <c r="I48" s="382"/>
      <c r="J48" s="382"/>
      <c r="K48" s="382"/>
    </row>
    <row r="49" spans="1:11" x14ac:dyDescent="0.25">
      <c r="A49" s="635"/>
      <c r="B49" s="635"/>
      <c r="C49" s="634"/>
      <c r="D49" s="616"/>
      <c r="E49" s="675"/>
      <c r="F49" s="237" t="s">
        <v>133</v>
      </c>
      <c r="G49" s="239"/>
      <c r="H49" s="380"/>
      <c r="I49" s="382"/>
      <c r="J49" s="382"/>
      <c r="K49" s="382"/>
    </row>
    <row r="50" spans="1:11" x14ac:dyDescent="0.25">
      <c r="A50" s="635"/>
      <c r="B50" s="635"/>
      <c r="C50" s="634"/>
      <c r="D50" s="616"/>
      <c r="E50" s="675"/>
      <c r="F50" s="237" t="s">
        <v>134</v>
      </c>
      <c r="G50" s="239"/>
      <c r="H50" s="380"/>
      <c r="I50" s="382"/>
      <c r="J50" s="382"/>
      <c r="K50" s="382"/>
    </row>
    <row r="51" spans="1:11" ht="20.25" customHeight="1" x14ac:dyDescent="0.25">
      <c r="A51" s="635"/>
      <c r="B51" s="635"/>
      <c r="C51" s="634"/>
      <c r="D51" s="617"/>
      <c r="E51" s="676"/>
      <c r="F51" s="237" t="s">
        <v>135</v>
      </c>
      <c r="G51" s="239"/>
      <c r="H51" s="374"/>
      <c r="I51" s="383"/>
      <c r="J51" s="383"/>
      <c r="K51" s="383"/>
    </row>
    <row r="52" spans="1:11" ht="45.75" customHeight="1" x14ac:dyDescent="0.25">
      <c r="A52" s="632" t="s">
        <v>661</v>
      </c>
      <c r="B52" s="632"/>
      <c r="C52" s="632"/>
      <c r="D52" s="76"/>
      <c r="E52" s="76"/>
      <c r="F52" s="244"/>
      <c r="G52" s="245"/>
      <c r="I52">
        <v>2</v>
      </c>
      <c r="J52">
        <v>0</v>
      </c>
      <c r="K52">
        <v>0</v>
      </c>
    </row>
    <row r="53" spans="1:11" ht="27" customHeight="1" x14ac:dyDescent="0.25">
      <c r="A53" s="633" t="s">
        <v>458</v>
      </c>
      <c r="B53" s="633"/>
      <c r="C53" s="633"/>
      <c r="D53" s="633"/>
      <c r="E53" s="633"/>
      <c r="F53" s="633"/>
      <c r="G53" s="633"/>
      <c r="I53" s="612" t="s">
        <v>481</v>
      </c>
      <c r="J53" s="613"/>
      <c r="K53" s="614"/>
    </row>
    <row r="54" spans="1:11" ht="57" customHeight="1" thickBot="1" x14ac:dyDescent="0.3">
      <c r="A54" s="235" t="s">
        <v>6</v>
      </c>
      <c r="B54" s="235" t="s">
        <v>2</v>
      </c>
      <c r="C54" s="235" t="s">
        <v>3</v>
      </c>
      <c r="D54" s="235" t="s">
        <v>0</v>
      </c>
      <c r="E54" s="235" t="s">
        <v>4</v>
      </c>
      <c r="F54" s="235" t="s">
        <v>40</v>
      </c>
      <c r="G54" s="236" t="s">
        <v>452</v>
      </c>
      <c r="H54" s="231" t="s">
        <v>721</v>
      </c>
      <c r="I54" s="98" t="s">
        <v>482</v>
      </c>
      <c r="J54" s="98" t="s">
        <v>483</v>
      </c>
      <c r="K54" s="98" t="s">
        <v>484</v>
      </c>
    </row>
    <row r="55" spans="1:11" ht="27.6" customHeight="1" x14ac:dyDescent="0.25">
      <c r="A55" s="653" t="s">
        <v>99</v>
      </c>
      <c r="B55" s="653" t="s">
        <v>99</v>
      </c>
      <c r="C55" s="658" t="s">
        <v>472</v>
      </c>
      <c r="D55" s="658" t="s">
        <v>473</v>
      </c>
      <c r="E55" s="655">
        <v>3</v>
      </c>
      <c r="F55" s="246" t="s">
        <v>139</v>
      </c>
      <c r="G55" s="238"/>
      <c r="H55" s="373">
        <v>1</v>
      </c>
      <c r="I55" s="597">
        <v>1</v>
      </c>
      <c r="J55" s="600">
        <v>0</v>
      </c>
      <c r="K55" s="602">
        <v>0</v>
      </c>
    </row>
    <row r="56" spans="1:11" ht="30" x14ac:dyDescent="0.25">
      <c r="A56" s="654"/>
      <c r="B56" s="654"/>
      <c r="C56" s="659"/>
      <c r="D56" s="659"/>
      <c r="E56" s="656"/>
      <c r="F56" s="246" t="s">
        <v>140</v>
      </c>
      <c r="G56" s="238"/>
      <c r="H56" s="380"/>
      <c r="I56" s="598"/>
      <c r="J56" s="598"/>
      <c r="K56" s="603"/>
    </row>
    <row r="57" spans="1:11" ht="77.25" customHeight="1" thickBot="1" x14ac:dyDescent="0.3">
      <c r="A57" s="654"/>
      <c r="B57" s="654"/>
      <c r="C57" s="660"/>
      <c r="D57" s="660"/>
      <c r="E57" s="657"/>
      <c r="F57" s="246" t="s">
        <v>87</v>
      </c>
      <c r="G57" s="238"/>
      <c r="H57" s="374"/>
      <c r="I57" s="599"/>
      <c r="J57" s="601"/>
      <c r="K57" s="604"/>
    </row>
    <row r="58" spans="1:11" ht="15" customHeight="1" x14ac:dyDescent="0.25">
      <c r="A58" s="654"/>
      <c r="B58" s="654"/>
      <c r="C58" s="658" t="s">
        <v>474</v>
      </c>
      <c r="D58" s="658" t="s">
        <v>301</v>
      </c>
      <c r="E58" s="683">
        <v>10</v>
      </c>
      <c r="F58" s="246" t="s">
        <v>141</v>
      </c>
      <c r="G58" s="238"/>
      <c r="H58" s="373">
        <v>1</v>
      </c>
      <c r="I58" s="502">
        <v>1</v>
      </c>
      <c r="J58" s="600">
        <v>0</v>
      </c>
      <c r="K58" s="504">
        <v>0</v>
      </c>
    </row>
    <row r="59" spans="1:11" ht="15.75" x14ac:dyDescent="0.25">
      <c r="A59" s="654"/>
      <c r="B59" s="654"/>
      <c r="C59" s="659"/>
      <c r="D59" s="659"/>
      <c r="E59" s="684"/>
      <c r="F59" s="246" t="s">
        <v>90</v>
      </c>
      <c r="G59" s="238"/>
      <c r="H59" s="380"/>
      <c r="I59" s="506"/>
      <c r="J59" s="506"/>
      <c r="K59" s="507"/>
    </row>
    <row r="60" spans="1:11" ht="15.75" x14ac:dyDescent="0.25">
      <c r="A60" s="654"/>
      <c r="B60" s="654"/>
      <c r="C60" s="659"/>
      <c r="D60" s="659"/>
      <c r="E60" s="684"/>
      <c r="F60" s="246" t="s">
        <v>91</v>
      </c>
      <c r="G60" s="238"/>
      <c r="H60" s="380"/>
      <c r="I60" s="506"/>
      <c r="J60" s="506"/>
      <c r="K60" s="507"/>
    </row>
    <row r="61" spans="1:11" ht="30" x14ac:dyDescent="0.25">
      <c r="A61" s="654"/>
      <c r="B61" s="654"/>
      <c r="C61" s="659"/>
      <c r="D61" s="659"/>
      <c r="E61" s="684"/>
      <c r="F61" s="247" t="s">
        <v>92</v>
      </c>
      <c r="G61" s="238"/>
      <c r="H61" s="380"/>
      <c r="I61" s="506"/>
      <c r="J61" s="506"/>
      <c r="K61" s="507"/>
    </row>
    <row r="62" spans="1:11" ht="30" x14ac:dyDescent="0.25">
      <c r="A62" s="654"/>
      <c r="B62" s="654"/>
      <c r="C62" s="659"/>
      <c r="D62" s="659"/>
      <c r="E62" s="684"/>
      <c r="F62" s="247" t="s">
        <v>142</v>
      </c>
      <c r="G62" s="238"/>
      <c r="H62" s="380"/>
      <c r="I62" s="506"/>
      <c r="J62" s="506"/>
      <c r="K62" s="507"/>
    </row>
    <row r="63" spans="1:11" ht="30" x14ac:dyDescent="0.25">
      <c r="A63" s="654"/>
      <c r="B63" s="654"/>
      <c r="C63" s="659"/>
      <c r="D63" s="659"/>
      <c r="E63" s="684"/>
      <c r="F63" s="247" t="s">
        <v>143</v>
      </c>
      <c r="G63" s="238"/>
      <c r="H63" s="380"/>
      <c r="I63" s="506"/>
      <c r="J63" s="506"/>
      <c r="K63" s="507"/>
    </row>
    <row r="64" spans="1:11" ht="15.75" x14ac:dyDescent="0.25">
      <c r="A64" s="654"/>
      <c r="B64" s="654"/>
      <c r="C64" s="659"/>
      <c r="D64" s="659"/>
      <c r="E64" s="684"/>
      <c r="F64" s="247" t="s">
        <v>93</v>
      </c>
      <c r="G64" s="238"/>
      <c r="H64" s="380"/>
      <c r="I64" s="506"/>
      <c r="J64" s="506"/>
      <c r="K64" s="507"/>
    </row>
    <row r="65" spans="1:11" ht="30" x14ac:dyDescent="0.25">
      <c r="A65" s="654"/>
      <c r="B65" s="654"/>
      <c r="C65" s="659"/>
      <c r="D65" s="659"/>
      <c r="E65" s="684"/>
      <c r="F65" s="246" t="s">
        <v>144</v>
      </c>
      <c r="G65" s="680"/>
      <c r="H65" s="380"/>
      <c r="I65" s="506"/>
      <c r="J65" s="506"/>
      <c r="K65" s="507"/>
    </row>
    <row r="66" spans="1:11" ht="30" x14ac:dyDescent="0.25">
      <c r="A66" s="654"/>
      <c r="B66" s="654"/>
      <c r="C66" s="659"/>
      <c r="D66" s="659"/>
      <c r="E66" s="684"/>
      <c r="F66" s="247" t="s">
        <v>145</v>
      </c>
      <c r="G66" s="681"/>
      <c r="H66" s="380"/>
      <c r="I66" s="506"/>
      <c r="J66" s="506"/>
      <c r="K66" s="507"/>
    </row>
    <row r="67" spans="1:11" ht="30" x14ac:dyDescent="0.25">
      <c r="A67" s="654"/>
      <c r="B67" s="654"/>
      <c r="C67" s="660"/>
      <c r="D67" s="660"/>
      <c r="E67" s="685"/>
      <c r="F67" s="247" t="s">
        <v>146</v>
      </c>
      <c r="G67" s="682"/>
      <c r="H67" s="374"/>
      <c r="I67" s="503"/>
      <c r="J67" s="503"/>
      <c r="K67" s="505"/>
    </row>
    <row r="68" spans="1:11" ht="52.5" customHeight="1" x14ac:dyDescent="0.25">
      <c r="A68" s="639" t="s">
        <v>662</v>
      </c>
      <c r="B68" s="639"/>
      <c r="C68" s="639"/>
      <c r="D68" s="76"/>
      <c r="E68" s="76"/>
      <c r="F68" s="244"/>
      <c r="G68" s="238"/>
      <c r="I68">
        <v>2</v>
      </c>
      <c r="J68">
        <v>0</v>
      </c>
      <c r="K68">
        <v>0</v>
      </c>
    </row>
    <row r="69" spans="1:11" ht="25.9" customHeight="1" x14ac:dyDescent="0.25">
      <c r="A69" s="633" t="s">
        <v>458</v>
      </c>
      <c r="B69" s="633"/>
      <c r="C69" s="633"/>
      <c r="D69" s="633"/>
      <c r="E69" s="633"/>
      <c r="F69" s="633"/>
      <c r="G69" s="633"/>
      <c r="I69" s="612" t="s">
        <v>481</v>
      </c>
      <c r="J69" s="613"/>
      <c r="K69" s="614"/>
    </row>
    <row r="70" spans="1:11" ht="51.75" customHeight="1" x14ac:dyDescent="0.25">
      <c r="A70" s="235" t="s">
        <v>6</v>
      </c>
      <c r="B70" s="235" t="s">
        <v>2</v>
      </c>
      <c r="C70" s="235" t="s">
        <v>3</v>
      </c>
      <c r="D70" s="235" t="s">
        <v>0</v>
      </c>
      <c r="E70" s="235" t="s">
        <v>4</v>
      </c>
      <c r="F70" s="235" t="s">
        <v>40</v>
      </c>
      <c r="G70" s="236" t="s">
        <v>452</v>
      </c>
      <c r="H70" s="231" t="s">
        <v>721</v>
      </c>
      <c r="I70" s="98" t="s">
        <v>482</v>
      </c>
      <c r="J70" s="98" t="s">
        <v>483</v>
      </c>
      <c r="K70" s="98" t="s">
        <v>484</v>
      </c>
    </row>
    <row r="71" spans="1:11" ht="60" customHeight="1" x14ac:dyDescent="0.25">
      <c r="A71" s="634" t="s">
        <v>99</v>
      </c>
      <c r="B71" s="634" t="s">
        <v>99</v>
      </c>
      <c r="C71" s="242" t="s">
        <v>470</v>
      </c>
      <c r="D71" s="242" t="s">
        <v>473</v>
      </c>
      <c r="E71" s="248">
        <v>1</v>
      </c>
      <c r="F71" s="249" t="s">
        <v>148</v>
      </c>
      <c r="G71" s="238"/>
      <c r="H71" s="269">
        <v>1</v>
      </c>
      <c r="I71" s="212">
        <v>1</v>
      </c>
      <c r="J71" s="212">
        <v>0</v>
      </c>
      <c r="K71" s="212">
        <v>0</v>
      </c>
    </row>
    <row r="72" spans="1:11" ht="15.75" x14ac:dyDescent="0.25">
      <c r="A72" s="634"/>
      <c r="B72" s="634"/>
      <c r="C72" s="634" t="s">
        <v>155</v>
      </c>
      <c r="D72" s="634" t="s">
        <v>401</v>
      </c>
      <c r="E72" s="635">
        <v>7</v>
      </c>
      <c r="F72" s="249" t="s">
        <v>147</v>
      </c>
      <c r="G72" s="238"/>
      <c r="H72" s="594">
        <v>1</v>
      </c>
      <c r="I72" s="381">
        <v>1</v>
      </c>
      <c r="J72" s="381">
        <v>0</v>
      </c>
      <c r="K72" s="381">
        <v>0</v>
      </c>
    </row>
    <row r="73" spans="1:11" ht="15.75" x14ac:dyDescent="0.25">
      <c r="A73" s="634"/>
      <c r="B73" s="634"/>
      <c r="C73" s="634"/>
      <c r="D73" s="634"/>
      <c r="E73" s="635"/>
      <c r="F73" s="249" t="s">
        <v>149</v>
      </c>
      <c r="G73" s="238"/>
      <c r="H73" s="382"/>
      <c r="I73" s="382"/>
      <c r="J73" s="382"/>
      <c r="K73" s="382"/>
    </row>
    <row r="74" spans="1:11" ht="15.75" x14ac:dyDescent="0.25">
      <c r="A74" s="634"/>
      <c r="B74" s="634"/>
      <c r="C74" s="634"/>
      <c r="D74" s="634"/>
      <c r="E74" s="635"/>
      <c r="F74" s="249" t="s">
        <v>150</v>
      </c>
      <c r="G74" s="238"/>
      <c r="H74" s="382"/>
      <c r="I74" s="382"/>
      <c r="J74" s="382"/>
      <c r="K74" s="382"/>
    </row>
    <row r="75" spans="1:11" ht="15.75" x14ac:dyDescent="0.25">
      <c r="A75" s="635"/>
      <c r="B75" s="635"/>
      <c r="C75" s="634"/>
      <c r="D75" s="634"/>
      <c r="E75" s="635"/>
      <c r="F75" s="249" t="s">
        <v>151</v>
      </c>
      <c r="G75" s="238"/>
      <c r="H75" s="382"/>
      <c r="I75" s="382"/>
      <c r="J75" s="382"/>
      <c r="K75" s="382"/>
    </row>
    <row r="76" spans="1:11" ht="30" x14ac:dyDescent="0.25">
      <c r="A76" s="635"/>
      <c r="B76" s="635"/>
      <c r="C76" s="634"/>
      <c r="D76" s="634"/>
      <c r="E76" s="635"/>
      <c r="F76" s="249" t="s">
        <v>152</v>
      </c>
      <c r="G76" s="238"/>
      <c r="H76" s="382"/>
      <c r="I76" s="382"/>
      <c r="J76" s="382"/>
      <c r="K76" s="382"/>
    </row>
    <row r="77" spans="1:11" ht="15.75" x14ac:dyDescent="0.25">
      <c r="A77" s="635"/>
      <c r="B77" s="635"/>
      <c r="C77" s="634"/>
      <c r="D77" s="634"/>
      <c r="E77" s="635"/>
      <c r="F77" s="249" t="s">
        <v>153</v>
      </c>
      <c r="G77" s="238"/>
      <c r="H77" s="382"/>
      <c r="I77" s="382"/>
      <c r="J77" s="382"/>
      <c r="K77" s="382"/>
    </row>
    <row r="78" spans="1:11" ht="25.15" customHeight="1" x14ac:dyDescent="0.25">
      <c r="A78" s="635"/>
      <c r="B78" s="635"/>
      <c r="C78" s="634"/>
      <c r="D78" s="634"/>
      <c r="E78" s="635"/>
      <c r="F78" s="249" t="s">
        <v>154</v>
      </c>
      <c r="G78" s="179" t="s">
        <v>531</v>
      </c>
      <c r="H78" s="383"/>
      <c r="I78" s="383"/>
      <c r="J78" s="383"/>
      <c r="K78" s="383"/>
    </row>
    <row r="79" spans="1:11" ht="54.75" customHeight="1" x14ac:dyDescent="0.25">
      <c r="A79" s="639" t="s">
        <v>663</v>
      </c>
      <c r="B79" s="639"/>
      <c r="C79" s="639"/>
      <c r="D79" s="76"/>
      <c r="E79" s="76"/>
      <c r="F79" s="244"/>
      <c r="G79" s="238"/>
      <c r="I79">
        <v>2</v>
      </c>
      <c r="J79">
        <v>0</v>
      </c>
      <c r="K79">
        <v>0</v>
      </c>
    </row>
    <row r="80" spans="1:11" ht="26.25" customHeight="1" x14ac:dyDescent="0.25">
      <c r="A80" s="633" t="s">
        <v>458</v>
      </c>
      <c r="B80" s="633"/>
      <c r="C80" s="633"/>
      <c r="D80" s="633"/>
      <c r="E80" s="633"/>
      <c r="F80" s="633"/>
      <c r="G80" s="633"/>
      <c r="I80" s="612" t="s">
        <v>481</v>
      </c>
      <c r="J80" s="613"/>
      <c r="K80" s="614"/>
    </row>
    <row r="81" spans="1:11" ht="50.25" customHeight="1" x14ac:dyDescent="0.25">
      <c r="A81" s="235" t="s">
        <v>6</v>
      </c>
      <c r="B81" s="235" t="s">
        <v>2</v>
      </c>
      <c r="C81" s="235" t="s">
        <v>3</v>
      </c>
      <c r="D81" s="235" t="s">
        <v>0</v>
      </c>
      <c r="E81" s="235" t="s">
        <v>4</v>
      </c>
      <c r="F81" s="235" t="s">
        <v>40</v>
      </c>
      <c r="G81" s="236" t="s">
        <v>452</v>
      </c>
      <c r="H81" s="231" t="s">
        <v>721</v>
      </c>
      <c r="I81" s="98" t="s">
        <v>482</v>
      </c>
      <c r="J81" s="98" t="s">
        <v>483</v>
      </c>
      <c r="K81" s="98" t="s">
        <v>484</v>
      </c>
    </row>
    <row r="82" spans="1:11" ht="99" customHeight="1" x14ac:dyDescent="0.25">
      <c r="A82" s="634" t="s">
        <v>99</v>
      </c>
      <c r="B82" s="634" t="s">
        <v>99</v>
      </c>
      <c r="C82" s="242" t="s">
        <v>136</v>
      </c>
      <c r="D82" s="242" t="s">
        <v>473</v>
      </c>
      <c r="E82" s="248">
        <v>1</v>
      </c>
      <c r="F82" s="237" t="s">
        <v>156</v>
      </c>
      <c r="G82" s="238"/>
      <c r="H82" s="269">
        <v>1</v>
      </c>
      <c r="I82" s="212">
        <v>1</v>
      </c>
      <c r="J82" s="212">
        <v>0</v>
      </c>
      <c r="K82" s="212">
        <v>0</v>
      </c>
    </row>
    <row r="83" spans="1:11" ht="15.75" x14ac:dyDescent="0.25">
      <c r="A83" s="634"/>
      <c r="B83" s="634"/>
      <c r="C83" s="634" t="s">
        <v>166</v>
      </c>
      <c r="D83" s="636" t="s">
        <v>401</v>
      </c>
      <c r="E83" s="637">
        <v>11</v>
      </c>
      <c r="F83" s="237" t="s">
        <v>157</v>
      </c>
      <c r="G83" s="238"/>
      <c r="H83" s="594">
        <v>1</v>
      </c>
      <c r="I83" s="381">
        <v>1</v>
      </c>
      <c r="J83" s="381">
        <v>0</v>
      </c>
      <c r="K83" s="381">
        <v>0</v>
      </c>
    </row>
    <row r="84" spans="1:11" ht="15.75" x14ac:dyDescent="0.25">
      <c r="A84" s="634"/>
      <c r="B84" s="634"/>
      <c r="C84" s="634"/>
      <c r="D84" s="616"/>
      <c r="E84" s="638"/>
      <c r="F84" s="237" t="s">
        <v>158</v>
      </c>
      <c r="G84" s="238"/>
      <c r="H84" s="595"/>
      <c r="I84" s="382"/>
      <c r="J84" s="382"/>
      <c r="K84" s="382"/>
    </row>
    <row r="85" spans="1:11" ht="30" x14ac:dyDescent="0.25">
      <c r="A85" s="634"/>
      <c r="B85" s="634"/>
      <c r="C85" s="634"/>
      <c r="D85" s="616"/>
      <c r="E85" s="638"/>
      <c r="F85" s="237" t="s">
        <v>159</v>
      </c>
      <c r="G85" s="238"/>
      <c r="H85" s="595"/>
      <c r="I85" s="382"/>
      <c r="J85" s="382"/>
      <c r="K85" s="382"/>
    </row>
    <row r="86" spans="1:11" ht="30" x14ac:dyDescent="0.25">
      <c r="A86" s="634"/>
      <c r="B86" s="634"/>
      <c r="C86" s="634"/>
      <c r="D86" s="616"/>
      <c r="E86" s="638"/>
      <c r="F86" s="237" t="s">
        <v>160</v>
      </c>
      <c r="G86" s="238"/>
      <c r="H86" s="595"/>
      <c r="I86" s="382"/>
      <c r="J86" s="382"/>
      <c r="K86" s="382"/>
    </row>
    <row r="87" spans="1:11" ht="60" x14ac:dyDescent="0.25">
      <c r="A87" s="634"/>
      <c r="B87" s="634"/>
      <c r="C87" s="634"/>
      <c r="D87" s="616"/>
      <c r="E87" s="638"/>
      <c r="F87" s="237" t="s">
        <v>161</v>
      </c>
      <c r="G87" s="238"/>
      <c r="H87" s="595"/>
      <c r="I87" s="382"/>
      <c r="J87" s="382"/>
      <c r="K87" s="382"/>
    </row>
    <row r="88" spans="1:11" ht="30" x14ac:dyDescent="0.25">
      <c r="A88" s="634"/>
      <c r="B88" s="634"/>
      <c r="C88" s="634"/>
      <c r="D88" s="616"/>
      <c r="E88" s="638"/>
      <c r="F88" s="237" t="s">
        <v>162</v>
      </c>
      <c r="G88" s="238"/>
      <c r="H88" s="595"/>
      <c r="I88" s="382"/>
      <c r="J88" s="382"/>
      <c r="K88" s="382"/>
    </row>
    <row r="89" spans="1:11" ht="45" x14ac:dyDescent="0.25">
      <c r="A89" s="634"/>
      <c r="B89" s="634"/>
      <c r="C89" s="634"/>
      <c r="D89" s="616"/>
      <c r="E89" s="638"/>
      <c r="F89" s="237" t="s">
        <v>163</v>
      </c>
      <c r="G89" s="238"/>
      <c r="H89" s="595"/>
      <c r="I89" s="382"/>
      <c r="J89" s="382"/>
      <c r="K89" s="382"/>
    </row>
    <row r="90" spans="1:11" ht="15.75" x14ac:dyDescent="0.25">
      <c r="A90" s="634"/>
      <c r="B90" s="634"/>
      <c r="C90" s="634"/>
      <c r="D90" s="616"/>
      <c r="E90" s="638"/>
      <c r="F90" s="237" t="s">
        <v>94</v>
      </c>
      <c r="G90" s="238"/>
      <c r="H90" s="595"/>
      <c r="I90" s="382"/>
      <c r="J90" s="382"/>
      <c r="K90" s="382"/>
    </row>
    <row r="91" spans="1:11" ht="15.75" x14ac:dyDescent="0.25">
      <c r="A91" s="634"/>
      <c r="B91" s="634"/>
      <c r="C91" s="634"/>
      <c r="D91" s="616"/>
      <c r="E91" s="638"/>
      <c r="F91" s="237" t="s">
        <v>164</v>
      </c>
      <c r="G91" s="238"/>
      <c r="H91" s="595"/>
      <c r="I91" s="382"/>
      <c r="J91" s="382"/>
      <c r="K91" s="382"/>
    </row>
    <row r="92" spans="1:11" ht="90" x14ac:dyDescent="0.25">
      <c r="A92" s="634"/>
      <c r="B92" s="634"/>
      <c r="C92" s="634"/>
      <c r="D92" s="616"/>
      <c r="E92" s="638"/>
      <c r="F92" s="237" t="s">
        <v>165</v>
      </c>
      <c r="G92" s="238"/>
      <c r="H92" s="595"/>
      <c r="I92" s="382"/>
      <c r="J92" s="382"/>
      <c r="K92" s="382"/>
    </row>
    <row r="93" spans="1:11" ht="38.25" customHeight="1" x14ac:dyDescent="0.25">
      <c r="A93" s="634"/>
      <c r="B93" s="634"/>
      <c r="C93" s="634"/>
      <c r="D93" s="617"/>
      <c r="E93" s="619"/>
      <c r="F93" s="237" t="s">
        <v>95</v>
      </c>
      <c r="G93" s="238"/>
      <c r="H93" s="596"/>
      <c r="I93" s="383"/>
      <c r="J93" s="383"/>
      <c r="K93" s="383"/>
    </row>
    <row r="94" spans="1:11" ht="39" customHeight="1" thickBot="1" x14ac:dyDescent="0.3">
      <c r="A94" s="462" t="s">
        <v>664</v>
      </c>
      <c r="B94" s="462"/>
      <c r="C94" s="463"/>
      <c r="D94" s="6"/>
      <c r="E94" s="6"/>
      <c r="F94" s="250"/>
      <c r="G94" s="251"/>
      <c r="I94">
        <v>2</v>
      </c>
      <c r="J94">
        <v>0</v>
      </c>
      <c r="K94">
        <v>0</v>
      </c>
    </row>
    <row r="95" spans="1:11" ht="26.25" customHeight="1" thickBot="1" x14ac:dyDescent="0.3">
      <c r="A95" s="688" t="s">
        <v>458</v>
      </c>
      <c r="B95" s="689"/>
      <c r="C95" s="689"/>
      <c r="D95" s="689"/>
      <c r="E95" s="689"/>
      <c r="F95" s="689"/>
      <c r="G95" s="690"/>
      <c r="I95" s="612" t="s">
        <v>481</v>
      </c>
      <c r="J95" s="613"/>
      <c r="K95" s="614"/>
    </row>
    <row r="96" spans="1:11" ht="50.25" customHeight="1" thickBot="1" x14ac:dyDescent="0.3">
      <c r="A96" s="252" t="s">
        <v>6</v>
      </c>
      <c r="B96" s="253" t="s">
        <v>2</v>
      </c>
      <c r="C96" s="253" t="s">
        <v>3</v>
      </c>
      <c r="D96" s="253" t="s">
        <v>0</v>
      </c>
      <c r="E96" s="253" t="s">
        <v>4</v>
      </c>
      <c r="F96" s="254" t="s">
        <v>40</v>
      </c>
      <c r="G96" s="236" t="s">
        <v>452</v>
      </c>
      <c r="H96" s="231" t="s">
        <v>721</v>
      </c>
      <c r="I96" s="98" t="s">
        <v>482</v>
      </c>
      <c r="J96" s="98" t="s">
        <v>483</v>
      </c>
      <c r="K96" s="98" t="s">
        <v>484</v>
      </c>
    </row>
    <row r="97" spans="1:11" ht="75" x14ac:dyDescent="0.25">
      <c r="A97" s="677" t="s">
        <v>99</v>
      </c>
      <c r="B97" s="615" t="s">
        <v>99</v>
      </c>
      <c r="C97" s="255" t="s">
        <v>136</v>
      </c>
      <c r="D97" s="242" t="s">
        <v>473</v>
      </c>
      <c r="E97" s="248">
        <v>1</v>
      </c>
      <c r="F97" s="237" t="s">
        <v>167</v>
      </c>
      <c r="G97" s="238"/>
      <c r="H97" s="269">
        <v>1</v>
      </c>
      <c r="I97" s="212">
        <v>1</v>
      </c>
      <c r="J97" s="212">
        <v>0</v>
      </c>
      <c r="K97" s="212">
        <v>0</v>
      </c>
    </row>
    <row r="98" spans="1:11" ht="30" customHeight="1" x14ac:dyDescent="0.25">
      <c r="A98" s="678"/>
      <c r="B98" s="616"/>
      <c r="C98" s="634" t="s">
        <v>171</v>
      </c>
      <c r="D98" s="634" t="s">
        <v>401</v>
      </c>
      <c r="E98" s="635">
        <v>3</v>
      </c>
      <c r="F98" s="237" t="s">
        <v>168</v>
      </c>
      <c r="G98" s="238"/>
      <c r="H98" s="594">
        <v>1</v>
      </c>
      <c r="I98" s="381">
        <v>1</v>
      </c>
      <c r="J98" s="381">
        <v>0</v>
      </c>
      <c r="K98" s="381">
        <v>0</v>
      </c>
    </row>
    <row r="99" spans="1:11" ht="27" customHeight="1" x14ac:dyDescent="0.25">
      <c r="A99" s="678"/>
      <c r="B99" s="616"/>
      <c r="C99" s="634"/>
      <c r="D99" s="634"/>
      <c r="E99" s="635"/>
      <c r="F99" s="237" t="s">
        <v>169</v>
      </c>
      <c r="G99" s="238"/>
      <c r="H99" s="382"/>
      <c r="I99" s="382"/>
      <c r="J99" s="382"/>
      <c r="K99" s="382"/>
    </row>
    <row r="100" spans="1:11" ht="48" customHeight="1" thickBot="1" x14ac:dyDescent="0.3">
      <c r="A100" s="678"/>
      <c r="B100" s="616"/>
      <c r="C100" s="634"/>
      <c r="D100" s="634"/>
      <c r="E100" s="635"/>
      <c r="F100" s="256" t="s">
        <v>170</v>
      </c>
      <c r="G100" s="175"/>
      <c r="H100" s="383"/>
      <c r="I100" s="383"/>
      <c r="J100" s="383"/>
      <c r="K100" s="383"/>
    </row>
    <row r="101" spans="1:11" ht="63.75" customHeight="1" thickBot="1" x14ac:dyDescent="0.3">
      <c r="A101" s="686" t="s">
        <v>665</v>
      </c>
      <c r="B101" s="686"/>
      <c r="C101" s="687"/>
      <c r="D101" s="6"/>
      <c r="E101" s="6"/>
      <c r="F101" s="250"/>
      <c r="G101" s="251"/>
      <c r="I101">
        <v>2</v>
      </c>
      <c r="J101">
        <v>0</v>
      </c>
      <c r="K101">
        <v>0</v>
      </c>
    </row>
    <row r="102" spans="1:11" ht="24.75" customHeight="1" thickBot="1" x14ac:dyDescent="0.3">
      <c r="A102" s="642" t="s">
        <v>727</v>
      </c>
      <c r="B102" s="643"/>
      <c r="C102" s="643"/>
      <c r="D102" s="643"/>
      <c r="E102" s="643"/>
      <c r="F102" s="643"/>
      <c r="G102" s="644"/>
      <c r="I102" s="612" t="s">
        <v>481</v>
      </c>
      <c r="J102" s="613"/>
      <c r="K102" s="614"/>
    </row>
    <row r="103" spans="1:11" ht="50.25" customHeight="1" thickBot="1" x14ac:dyDescent="0.3">
      <c r="A103" s="257" t="s">
        <v>6</v>
      </c>
      <c r="B103" s="253" t="s">
        <v>2</v>
      </c>
      <c r="C103" s="253" t="s">
        <v>3</v>
      </c>
      <c r="D103" s="253" t="s">
        <v>0</v>
      </c>
      <c r="E103" s="253" t="s">
        <v>4</v>
      </c>
      <c r="F103" s="254" t="s">
        <v>40</v>
      </c>
      <c r="G103" s="236" t="s">
        <v>452</v>
      </c>
      <c r="H103" s="231" t="s">
        <v>721</v>
      </c>
      <c r="I103" s="98" t="s">
        <v>482</v>
      </c>
      <c r="J103" s="98" t="s">
        <v>483</v>
      </c>
      <c r="K103" s="98" t="s">
        <v>484</v>
      </c>
    </row>
    <row r="104" spans="1:11" ht="60" x14ac:dyDescent="0.25">
      <c r="A104" s="615" t="s">
        <v>99</v>
      </c>
      <c r="B104" s="615" t="s">
        <v>99</v>
      </c>
      <c r="C104" s="255" t="s">
        <v>136</v>
      </c>
      <c r="D104" s="242" t="s">
        <v>473</v>
      </c>
      <c r="E104" s="248">
        <v>1</v>
      </c>
      <c r="F104" s="258" t="s">
        <v>172</v>
      </c>
      <c r="G104" s="238"/>
      <c r="H104" s="269">
        <v>1</v>
      </c>
      <c r="I104" s="212">
        <v>1</v>
      </c>
      <c r="J104" s="212">
        <v>0</v>
      </c>
      <c r="K104" s="212">
        <v>0</v>
      </c>
    </row>
    <row r="105" spans="1:11" ht="30" x14ac:dyDescent="0.25">
      <c r="A105" s="616"/>
      <c r="B105" s="616"/>
      <c r="C105" s="615" t="s">
        <v>180</v>
      </c>
      <c r="D105" s="636" t="s">
        <v>401</v>
      </c>
      <c r="E105" s="637">
        <v>7</v>
      </c>
      <c r="F105" s="259" t="s">
        <v>173</v>
      </c>
      <c r="G105" s="238"/>
      <c r="H105" s="594">
        <v>1</v>
      </c>
      <c r="I105" s="381">
        <v>1</v>
      </c>
      <c r="J105" s="381">
        <v>0</v>
      </c>
      <c r="K105" s="381">
        <v>0</v>
      </c>
    </row>
    <row r="106" spans="1:11" ht="45" x14ac:dyDescent="0.25">
      <c r="A106" s="616"/>
      <c r="B106" s="616"/>
      <c r="C106" s="616"/>
      <c r="D106" s="616"/>
      <c r="E106" s="638"/>
      <c r="F106" s="259" t="s">
        <v>174</v>
      </c>
      <c r="G106" s="238"/>
      <c r="H106" s="382"/>
      <c r="I106" s="382"/>
      <c r="J106" s="382"/>
      <c r="K106" s="382"/>
    </row>
    <row r="107" spans="1:11" ht="45" x14ac:dyDescent="0.25">
      <c r="A107" s="616"/>
      <c r="B107" s="616"/>
      <c r="C107" s="616"/>
      <c r="D107" s="616"/>
      <c r="E107" s="638"/>
      <c r="F107" s="259" t="s">
        <v>175</v>
      </c>
      <c r="G107" s="238"/>
      <c r="H107" s="382"/>
      <c r="I107" s="382"/>
      <c r="J107" s="382"/>
      <c r="K107" s="382"/>
    </row>
    <row r="108" spans="1:11" ht="30" x14ac:dyDescent="0.25">
      <c r="A108" s="616"/>
      <c r="B108" s="616"/>
      <c r="C108" s="616"/>
      <c r="D108" s="616"/>
      <c r="E108" s="638"/>
      <c r="F108" s="260" t="s">
        <v>176</v>
      </c>
      <c r="G108" s="238"/>
      <c r="H108" s="382"/>
      <c r="I108" s="382"/>
      <c r="J108" s="382"/>
      <c r="K108" s="382"/>
    </row>
    <row r="109" spans="1:11" ht="30" x14ac:dyDescent="0.25">
      <c r="A109" s="616"/>
      <c r="B109" s="616"/>
      <c r="C109" s="616"/>
      <c r="D109" s="616"/>
      <c r="E109" s="638"/>
      <c r="F109" s="258" t="s">
        <v>177</v>
      </c>
      <c r="G109" s="238"/>
      <c r="H109" s="382"/>
      <c r="I109" s="382"/>
      <c r="J109" s="382"/>
      <c r="K109" s="382"/>
    </row>
    <row r="110" spans="1:11" ht="90" x14ac:dyDescent="0.25">
      <c r="A110" s="616"/>
      <c r="B110" s="616"/>
      <c r="C110" s="616"/>
      <c r="D110" s="616"/>
      <c r="E110" s="638"/>
      <c r="F110" s="260" t="s">
        <v>178</v>
      </c>
      <c r="G110" s="238"/>
      <c r="H110" s="382"/>
      <c r="I110" s="382"/>
      <c r="J110" s="382"/>
      <c r="K110" s="382"/>
    </row>
    <row r="111" spans="1:11" ht="69.599999999999994" customHeight="1" thickBot="1" x14ac:dyDescent="0.3">
      <c r="A111" s="617"/>
      <c r="B111" s="617"/>
      <c r="C111" s="617"/>
      <c r="D111" s="617"/>
      <c r="E111" s="619"/>
      <c r="F111" s="261" t="s">
        <v>179</v>
      </c>
      <c r="G111" s="179" t="s">
        <v>529</v>
      </c>
      <c r="H111" s="383"/>
      <c r="I111" s="383"/>
      <c r="J111" s="383"/>
      <c r="K111" s="383"/>
    </row>
    <row r="112" spans="1:11" ht="69.75" customHeight="1" thickBot="1" x14ac:dyDescent="0.3">
      <c r="A112" s="640" t="s">
        <v>666</v>
      </c>
      <c r="B112" s="640"/>
      <c r="C112" s="641"/>
      <c r="D112" s="6"/>
      <c r="E112" s="6"/>
      <c r="F112" s="250"/>
      <c r="G112" s="251"/>
      <c r="I112">
        <v>2</v>
      </c>
      <c r="J112">
        <v>0</v>
      </c>
      <c r="K112">
        <v>0</v>
      </c>
    </row>
    <row r="113" spans="1:11" ht="24.75" customHeight="1" thickBot="1" x14ac:dyDescent="0.3">
      <c r="A113" s="661" t="s">
        <v>728</v>
      </c>
      <c r="B113" s="662"/>
      <c r="C113" s="662"/>
      <c r="D113" s="662"/>
      <c r="E113" s="662"/>
      <c r="F113" s="662"/>
      <c r="G113" s="663"/>
      <c r="I113" s="612" t="s">
        <v>481</v>
      </c>
      <c r="J113" s="613"/>
      <c r="K113" s="614"/>
    </row>
    <row r="114" spans="1:11" ht="48.75" customHeight="1" thickBot="1" x14ac:dyDescent="0.3">
      <c r="A114" s="252" t="s">
        <v>6</v>
      </c>
      <c r="B114" s="253" t="s">
        <v>2</v>
      </c>
      <c r="C114" s="253" t="s">
        <v>3</v>
      </c>
      <c r="D114" s="253" t="s">
        <v>0</v>
      </c>
      <c r="E114" s="253" t="s">
        <v>4</v>
      </c>
      <c r="F114" s="254" t="s">
        <v>40</v>
      </c>
      <c r="G114" s="236" t="s">
        <v>452</v>
      </c>
      <c r="H114" s="231" t="s">
        <v>721</v>
      </c>
      <c r="I114" s="98" t="s">
        <v>482</v>
      </c>
      <c r="J114" s="98" t="s">
        <v>483</v>
      </c>
      <c r="K114" s="98" t="s">
        <v>484</v>
      </c>
    </row>
    <row r="115" spans="1:11" ht="71.25" customHeight="1" x14ac:dyDescent="0.25">
      <c r="A115" s="615" t="s">
        <v>99</v>
      </c>
      <c r="B115" s="615" t="s">
        <v>99</v>
      </c>
      <c r="C115" s="255" t="s">
        <v>136</v>
      </c>
      <c r="D115" s="242" t="s">
        <v>473</v>
      </c>
      <c r="E115" s="248">
        <v>1</v>
      </c>
      <c r="F115" s="237" t="s">
        <v>181</v>
      </c>
      <c r="G115" s="238"/>
      <c r="H115" s="269">
        <v>1</v>
      </c>
      <c r="I115" s="212">
        <v>1</v>
      </c>
      <c r="J115" s="212">
        <v>0</v>
      </c>
      <c r="K115" s="212">
        <v>0</v>
      </c>
    </row>
    <row r="116" spans="1:11" ht="15.75" customHeight="1" x14ac:dyDescent="0.25">
      <c r="A116" s="616"/>
      <c r="B116" s="616"/>
      <c r="C116" s="615" t="s">
        <v>186</v>
      </c>
      <c r="D116" s="636" t="s">
        <v>401</v>
      </c>
      <c r="E116" s="637">
        <v>4</v>
      </c>
      <c r="F116" s="237" t="s">
        <v>185</v>
      </c>
      <c r="G116" s="624"/>
      <c r="H116" s="594">
        <v>1</v>
      </c>
      <c r="I116" s="381">
        <v>1</v>
      </c>
      <c r="J116" s="381">
        <v>0</v>
      </c>
      <c r="K116" s="381">
        <v>0</v>
      </c>
    </row>
    <row r="117" spans="1:11" ht="30" x14ac:dyDescent="0.25">
      <c r="A117" s="616"/>
      <c r="B117" s="616"/>
      <c r="C117" s="616"/>
      <c r="D117" s="616"/>
      <c r="E117" s="638"/>
      <c r="F117" s="237" t="s">
        <v>184</v>
      </c>
      <c r="G117" s="625"/>
      <c r="H117" s="595"/>
      <c r="I117" s="382"/>
      <c r="J117" s="382"/>
      <c r="K117" s="382"/>
    </row>
    <row r="118" spans="1:11" ht="57.75" customHeight="1" x14ac:dyDescent="0.25">
      <c r="A118" s="616"/>
      <c r="B118" s="616"/>
      <c r="C118" s="616"/>
      <c r="D118" s="616"/>
      <c r="E118" s="638"/>
      <c r="F118" s="239" t="s">
        <v>183</v>
      </c>
      <c r="G118" s="626"/>
      <c r="H118" s="595"/>
      <c r="I118" s="382"/>
      <c r="J118" s="382"/>
      <c r="K118" s="382"/>
    </row>
    <row r="119" spans="1:11" ht="40.5" customHeight="1" x14ac:dyDescent="0.25">
      <c r="A119" s="617"/>
      <c r="B119" s="617"/>
      <c r="C119" s="617"/>
      <c r="D119" s="617"/>
      <c r="E119" s="619"/>
      <c r="F119" s="237" t="s">
        <v>182</v>
      </c>
      <c r="G119" s="179" t="s">
        <v>528</v>
      </c>
      <c r="H119" s="596"/>
      <c r="I119" s="383"/>
      <c r="J119" s="383"/>
      <c r="K119" s="383"/>
    </row>
    <row r="120" spans="1:11" ht="24.75" customHeight="1" thickBot="1" x14ac:dyDescent="0.3">
      <c r="A120" s="611" t="s">
        <v>667</v>
      </c>
      <c r="B120" s="611"/>
      <c r="C120" s="611"/>
      <c r="D120" s="611"/>
      <c r="E120" s="611"/>
      <c r="F120" s="611"/>
      <c r="G120" s="251"/>
      <c r="I120">
        <v>2</v>
      </c>
      <c r="J120">
        <v>0</v>
      </c>
      <c r="K120">
        <v>0</v>
      </c>
    </row>
    <row r="121" spans="1:11" ht="42.75" customHeight="1" thickBot="1" x14ac:dyDescent="0.3">
      <c r="A121" s="642" t="s">
        <v>729</v>
      </c>
      <c r="B121" s="643"/>
      <c r="C121" s="643"/>
      <c r="D121" s="643"/>
      <c r="E121" s="643"/>
      <c r="F121" s="643"/>
      <c r="G121" s="644"/>
      <c r="I121" s="612" t="s">
        <v>481</v>
      </c>
      <c r="J121" s="613"/>
      <c r="K121" s="614"/>
    </row>
    <row r="122" spans="1:11" ht="77.25" customHeight="1" thickBot="1" x14ac:dyDescent="0.3">
      <c r="A122" s="252" t="s">
        <v>6</v>
      </c>
      <c r="B122" s="253" t="s">
        <v>2</v>
      </c>
      <c r="C122" s="253" t="s">
        <v>3</v>
      </c>
      <c r="D122" s="262" t="s">
        <v>0</v>
      </c>
      <c r="E122" s="262" t="s">
        <v>4</v>
      </c>
      <c r="F122" s="254" t="s">
        <v>40</v>
      </c>
      <c r="G122" s="236" t="s">
        <v>452</v>
      </c>
      <c r="H122" s="231" t="s">
        <v>721</v>
      </c>
      <c r="I122" s="98" t="s">
        <v>482</v>
      </c>
      <c r="J122" s="98" t="s">
        <v>483</v>
      </c>
      <c r="K122" s="98" t="s">
        <v>484</v>
      </c>
    </row>
    <row r="123" spans="1:11" ht="109.5" customHeight="1" x14ac:dyDescent="0.25">
      <c r="A123" s="615" t="s">
        <v>208</v>
      </c>
      <c r="B123" s="627" t="s">
        <v>192</v>
      </c>
      <c r="C123" s="242" t="s">
        <v>193</v>
      </c>
      <c r="D123" s="263" t="s">
        <v>188</v>
      </c>
      <c r="E123" s="263">
        <v>5</v>
      </c>
      <c r="F123" s="239" t="s">
        <v>187</v>
      </c>
      <c r="G123" s="80" t="s">
        <v>509</v>
      </c>
      <c r="H123" s="279">
        <v>1</v>
      </c>
      <c r="I123" s="212">
        <v>1</v>
      </c>
      <c r="J123" s="212">
        <v>0</v>
      </c>
      <c r="K123" s="212">
        <v>0</v>
      </c>
    </row>
    <row r="124" spans="1:11" ht="124.5" customHeight="1" x14ac:dyDescent="0.25">
      <c r="A124" s="616"/>
      <c r="B124" s="628"/>
      <c r="C124" s="242" t="s">
        <v>190</v>
      </c>
      <c r="D124" s="264" t="s">
        <v>191</v>
      </c>
      <c r="E124" s="265">
        <v>0.95</v>
      </c>
      <c r="F124" s="239" t="s">
        <v>189</v>
      </c>
      <c r="G124" s="80" t="s">
        <v>510</v>
      </c>
      <c r="H124" s="280">
        <v>0.97870000000000001</v>
      </c>
      <c r="I124" s="212">
        <v>1</v>
      </c>
      <c r="J124" s="212">
        <v>0</v>
      </c>
      <c r="K124" s="212">
        <v>0</v>
      </c>
    </row>
    <row r="125" spans="1:11" ht="118.5" customHeight="1" x14ac:dyDescent="0.25">
      <c r="A125" s="616"/>
      <c r="B125" s="627" t="s">
        <v>197</v>
      </c>
      <c r="C125" s="242" t="s">
        <v>195</v>
      </c>
      <c r="D125" s="47" t="s">
        <v>198</v>
      </c>
      <c r="E125" s="266" t="s">
        <v>479</v>
      </c>
      <c r="F125" s="679" t="s">
        <v>194</v>
      </c>
      <c r="G125" s="80" t="s">
        <v>511</v>
      </c>
      <c r="H125" s="279">
        <v>1</v>
      </c>
      <c r="I125" s="212">
        <v>1</v>
      </c>
      <c r="J125" s="212">
        <v>0</v>
      </c>
      <c r="K125" s="212">
        <v>0</v>
      </c>
    </row>
    <row r="126" spans="1:11" ht="117" customHeight="1" x14ac:dyDescent="0.25">
      <c r="A126" s="617"/>
      <c r="B126" s="628"/>
      <c r="C126" s="242" t="s">
        <v>199</v>
      </c>
      <c r="D126" s="47" t="s">
        <v>196</v>
      </c>
      <c r="E126" s="242" t="s">
        <v>203</v>
      </c>
      <c r="F126" s="660"/>
      <c r="G126" s="80" t="s">
        <v>512</v>
      </c>
      <c r="H126" s="280">
        <v>0.01</v>
      </c>
      <c r="I126" s="212">
        <v>1</v>
      </c>
      <c r="J126" s="212">
        <v>0</v>
      </c>
      <c r="K126" s="212">
        <v>0</v>
      </c>
    </row>
    <row r="127" spans="1:11" ht="115.5" customHeight="1" x14ac:dyDescent="0.25">
      <c r="A127" s="634" t="s">
        <v>98</v>
      </c>
      <c r="B127" s="267" t="s">
        <v>204</v>
      </c>
      <c r="C127" s="242" t="s">
        <v>202</v>
      </c>
      <c r="D127" s="47" t="s">
        <v>201</v>
      </c>
      <c r="E127" s="263">
        <v>54</v>
      </c>
      <c r="F127" s="242" t="s">
        <v>200</v>
      </c>
      <c r="G127" s="80" t="s">
        <v>513</v>
      </c>
      <c r="H127" s="279">
        <v>1</v>
      </c>
      <c r="I127" s="212">
        <v>1</v>
      </c>
      <c r="J127" s="212">
        <v>0</v>
      </c>
      <c r="K127" s="212">
        <v>0</v>
      </c>
    </row>
    <row r="128" spans="1:11" ht="89.25" customHeight="1" x14ac:dyDescent="0.25">
      <c r="A128" s="634"/>
      <c r="B128" s="636" t="s">
        <v>205</v>
      </c>
      <c r="C128" s="636" t="s">
        <v>207</v>
      </c>
      <c r="D128" s="47" t="s">
        <v>475</v>
      </c>
      <c r="E128" s="268">
        <v>0.02</v>
      </c>
      <c r="F128" s="636" t="s">
        <v>206</v>
      </c>
      <c r="G128" s="80" t="s">
        <v>514</v>
      </c>
      <c r="H128" s="280">
        <v>0.01</v>
      </c>
      <c r="I128" s="212">
        <v>1</v>
      </c>
      <c r="J128" s="212">
        <v>0</v>
      </c>
      <c r="K128" s="212">
        <v>0</v>
      </c>
    </row>
    <row r="129" spans="1:11" ht="86.25" customHeight="1" x14ac:dyDescent="0.25">
      <c r="A129" s="634"/>
      <c r="B129" s="617"/>
      <c r="C129" s="617"/>
      <c r="D129" s="255" t="s">
        <v>480</v>
      </c>
      <c r="E129" s="268">
        <v>0.97</v>
      </c>
      <c r="F129" s="617"/>
      <c r="G129" s="80" t="s">
        <v>515</v>
      </c>
      <c r="H129" s="280">
        <v>0.71540000000000004</v>
      </c>
      <c r="I129" s="212">
        <v>0</v>
      </c>
      <c r="J129" s="212">
        <v>1</v>
      </c>
      <c r="K129" s="212"/>
    </row>
    <row r="130" spans="1:11" ht="60.75" customHeight="1" thickBot="1" x14ac:dyDescent="0.3">
      <c r="A130" s="640" t="s">
        <v>668</v>
      </c>
      <c r="B130" s="640"/>
      <c r="C130" s="641"/>
      <c r="D130" s="6"/>
      <c r="E130" s="6"/>
      <c r="F130" s="250"/>
      <c r="G130" s="251"/>
      <c r="I130" s="115">
        <f>SUM(I123:I129)</f>
        <v>6</v>
      </c>
      <c r="J130" s="115">
        <f>SUM(J123:J129)</f>
        <v>1</v>
      </c>
      <c r="K130" s="115">
        <f>SUM(K123:K129)</f>
        <v>0</v>
      </c>
    </row>
    <row r="131" spans="1:11" ht="24.75" customHeight="1" thickBot="1" x14ac:dyDescent="0.3">
      <c r="A131" s="642" t="s">
        <v>458</v>
      </c>
      <c r="B131" s="643"/>
      <c r="C131" s="643"/>
      <c r="D131" s="643"/>
      <c r="E131" s="643"/>
      <c r="F131" s="643"/>
      <c r="G131" s="644"/>
      <c r="I131" s="612" t="s">
        <v>481</v>
      </c>
      <c r="J131" s="613"/>
      <c r="K131" s="614"/>
    </row>
    <row r="132" spans="1:11" ht="47.25" customHeight="1" thickBot="1" x14ac:dyDescent="0.3">
      <c r="A132" s="252" t="s">
        <v>6</v>
      </c>
      <c r="B132" s="253" t="s">
        <v>2</v>
      </c>
      <c r="C132" s="253" t="s">
        <v>3</v>
      </c>
      <c r="D132" s="262" t="s">
        <v>0</v>
      </c>
      <c r="E132" s="262" t="s">
        <v>4</v>
      </c>
      <c r="F132" s="254" t="s">
        <v>40</v>
      </c>
      <c r="G132" s="236" t="s">
        <v>452</v>
      </c>
      <c r="H132" s="231" t="s">
        <v>721</v>
      </c>
      <c r="I132" s="98" t="s">
        <v>482</v>
      </c>
      <c r="J132" s="98" t="s">
        <v>483</v>
      </c>
      <c r="K132" s="98" t="s">
        <v>484</v>
      </c>
    </row>
    <row r="133" spans="1:11" ht="138" customHeight="1" x14ac:dyDescent="0.25">
      <c r="A133" s="615"/>
      <c r="B133" s="615" t="s">
        <v>219</v>
      </c>
      <c r="C133" s="615" t="s">
        <v>217</v>
      </c>
      <c r="D133" s="645" t="s">
        <v>218</v>
      </c>
      <c r="E133" s="618">
        <v>3</v>
      </c>
      <c r="F133" s="620" t="s">
        <v>476</v>
      </c>
      <c r="G133" s="622"/>
      <c r="H133" s="629">
        <v>0</v>
      </c>
      <c r="I133" s="610">
        <v>0</v>
      </c>
      <c r="J133" s="610">
        <v>0</v>
      </c>
      <c r="K133" s="610">
        <v>1</v>
      </c>
    </row>
    <row r="134" spans="1:11" ht="109.5" customHeight="1" x14ac:dyDescent="0.25">
      <c r="A134" s="616"/>
      <c r="B134" s="616"/>
      <c r="C134" s="617"/>
      <c r="D134" s="617"/>
      <c r="E134" s="619"/>
      <c r="F134" s="621"/>
      <c r="G134" s="623"/>
      <c r="H134" s="630"/>
      <c r="I134" s="383"/>
      <c r="J134" s="383"/>
      <c r="K134" s="383"/>
    </row>
    <row r="135" spans="1:11" ht="15" customHeight="1" x14ac:dyDescent="0.25">
      <c r="A135" s="616"/>
      <c r="B135" s="616"/>
      <c r="C135" s="615" t="s">
        <v>220</v>
      </c>
      <c r="D135" s="615" t="s">
        <v>401</v>
      </c>
      <c r="E135" s="646">
        <v>8</v>
      </c>
      <c r="F135" s="47" t="s">
        <v>209</v>
      </c>
      <c r="G135" s="238"/>
      <c r="H135" s="649">
        <v>1</v>
      </c>
      <c r="I135" s="610">
        <v>1</v>
      </c>
      <c r="J135" s="610">
        <v>0</v>
      </c>
      <c r="K135" s="610">
        <v>0</v>
      </c>
    </row>
    <row r="136" spans="1:11" ht="15.75" x14ac:dyDescent="0.25">
      <c r="A136" s="616"/>
      <c r="B136" s="616"/>
      <c r="C136" s="616"/>
      <c r="D136" s="616"/>
      <c r="E136" s="647"/>
      <c r="F136" s="47" t="s">
        <v>210</v>
      </c>
      <c r="G136" s="238"/>
      <c r="H136" s="382"/>
      <c r="I136" s="382"/>
      <c r="J136" s="382"/>
      <c r="K136" s="382"/>
    </row>
    <row r="137" spans="1:11" ht="15.75" x14ac:dyDescent="0.25">
      <c r="A137" s="616"/>
      <c r="B137" s="616"/>
      <c r="C137" s="616"/>
      <c r="D137" s="616"/>
      <c r="E137" s="647"/>
      <c r="F137" s="47" t="s">
        <v>211</v>
      </c>
      <c r="G137" s="238"/>
      <c r="H137" s="382"/>
      <c r="I137" s="382"/>
      <c r="J137" s="382"/>
      <c r="K137" s="382"/>
    </row>
    <row r="138" spans="1:11" ht="30" x14ac:dyDescent="0.25">
      <c r="A138" s="616"/>
      <c r="B138" s="616"/>
      <c r="C138" s="616"/>
      <c r="D138" s="616"/>
      <c r="E138" s="647"/>
      <c r="F138" s="47" t="s">
        <v>212</v>
      </c>
      <c r="G138" s="238"/>
      <c r="H138" s="382"/>
      <c r="I138" s="382"/>
      <c r="J138" s="382"/>
      <c r="K138" s="382"/>
    </row>
    <row r="139" spans="1:11" ht="15" customHeight="1" x14ac:dyDescent="0.25">
      <c r="A139" s="616"/>
      <c r="B139" s="616"/>
      <c r="C139" s="616"/>
      <c r="D139" s="616"/>
      <c r="E139" s="647"/>
      <c r="F139" s="47" t="s">
        <v>213</v>
      </c>
      <c r="G139" s="238"/>
      <c r="H139" s="382"/>
      <c r="I139" s="382"/>
      <c r="J139" s="382"/>
      <c r="K139" s="382"/>
    </row>
    <row r="140" spans="1:11" ht="45" x14ac:dyDescent="0.25">
      <c r="A140" s="616"/>
      <c r="B140" s="616"/>
      <c r="C140" s="616"/>
      <c r="D140" s="616"/>
      <c r="E140" s="647"/>
      <c r="F140" s="249" t="s">
        <v>214</v>
      </c>
      <c r="G140" s="238"/>
      <c r="H140" s="382"/>
      <c r="I140" s="382"/>
      <c r="J140" s="382"/>
      <c r="K140" s="382"/>
    </row>
    <row r="141" spans="1:11" ht="15.75" x14ac:dyDescent="0.25">
      <c r="A141" s="616"/>
      <c r="B141" s="616"/>
      <c r="C141" s="616"/>
      <c r="D141" s="616"/>
      <c r="E141" s="647"/>
      <c r="F141" s="47" t="s">
        <v>215</v>
      </c>
      <c r="G141" s="238"/>
      <c r="H141" s="382"/>
      <c r="I141" s="382"/>
      <c r="J141" s="382"/>
      <c r="K141" s="382"/>
    </row>
    <row r="142" spans="1:11" ht="15.75" x14ac:dyDescent="0.25">
      <c r="A142" s="617"/>
      <c r="B142" s="617"/>
      <c r="C142" s="617"/>
      <c r="D142" s="617"/>
      <c r="E142" s="648"/>
      <c r="F142" s="47" t="s">
        <v>216</v>
      </c>
      <c r="G142" s="238"/>
      <c r="H142" s="383"/>
      <c r="I142" s="383"/>
      <c r="J142" s="383"/>
      <c r="K142" s="383"/>
    </row>
    <row r="143" spans="1:11" x14ac:dyDescent="0.25">
      <c r="C143" s="71"/>
      <c r="D143" s="71"/>
      <c r="I143">
        <v>1</v>
      </c>
      <c r="J143">
        <v>0</v>
      </c>
      <c r="K143">
        <v>1</v>
      </c>
    </row>
    <row r="144" spans="1:11" x14ac:dyDescent="0.25">
      <c r="C144" s="71"/>
      <c r="D144" s="71"/>
    </row>
    <row r="145" spans="2:11" x14ac:dyDescent="0.25">
      <c r="C145" s="91"/>
      <c r="D145" s="71"/>
      <c r="G145" s="395" t="s">
        <v>527</v>
      </c>
      <c r="H145" s="395"/>
      <c r="I145" s="278">
        <f>SUM(I143+I130+I120+I112+I101+I94+I79+I68+I52+I22)</f>
        <v>23</v>
      </c>
      <c r="J145" s="278">
        <v>1</v>
      </c>
      <c r="K145" s="278">
        <v>1</v>
      </c>
    </row>
    <row r="146" spans="2:11" x14ac:dyDescent="0.25">
      <c r="C146" s="71"/>
      <c r="D146" s="71"/>
    </row>
    <row r="147" spans="2:11" x14ac:dyDescent="0.25">
      <c r="C147" s="71"/>
      <c r="D147" s="71"/>
    </row>
    <row r="148" spans="2:11" x14ac:dyDescent="0.25">
      <c r="C148" s="91" t="s">
        <v>459</v>
      </c>
      <c r="D148" s="71"/>
      <c r="E148" s="71"/>
    </row>
    <row r="149" spans="2:11" x14ac:dyDescent="0.25">
      <c r="C149" s="108">
        <v>43831</v>
      </c>
    </row>
    <row r="151" spans="2:11" ht="15.75" thickBot="1" x14ac:dyDescent="0.3"/>
    <row r="152" spans="2:11" ht="18" customHeight="1" x14ac:dyDescent="0.3">
      <c r="B152" s="493" t="s">
        <v>672</v>
      </c>
      <c r="C152" s="494"/>
      <c r="D152" s="494"/>
      <c r="E152" s="495"/>
    </row>
    <row r="153" spans="2:11" ht="18.75" x14ac:dyDescent="0.3">
      <c r="B153" s="326" t="s">
        <v>669</v>
      </c>
      <c r="C153" s="327"/>
      <c r="D153" s="327"/>
      <c r="E153" s="328"/>
    </row>
    <row r="154" spans="2:11" ht="18.75" x14ac:dyDescent="0.3">
      <c r="B154" s="326" t="s">
        <v>671</v>
      </c>
      <c r="C154" s="327"/>
      <c r="D154" s="327"/>
      <c r="E154" s="328"/>
    </row>
    <row r="155" spans="2:11" ht="22.5" customHeight="1" thickBot="1" x14ac:dyDescent="0.35">
      <c r="B155" s="314" t="s">
        <v>670</v>
      </c>
      <c r="C155" s="315"/>
      <c r="D155" s="315"/>
      <c r="E155" s="316"/>
    </row>
  </sheetData>
  <mergeCells count="157">
    <mergeCell ref="A97:A100"/>
    <mergeCell ref="B97:B100"/>
    <mergeCell ref="C98:C100"/>
    <mergeCell ref="D98:D100"/>
    <mergeCell ref="E98:E100"/>
    <mergeCell ref="B125:B126"/>
    <mergeCell ref="F125:F126"/>
    <mergeCell ref="G65:G67"/>
    <mergeCell ref="C55:C57"/>
    <mergeCell ref="C58:C67"/>
    <mergeCell ref="D58:D67"/>
    <mergeCell ref="E58:E67"/>
    <mergeCell ref="A101:C101"/>
    <mergeCell ref="A102:G102"/>
    <mergeCell ref="A104:A111"/>
    <mergeCell ref="B104:B111"/>
    <mergeCell ref="C105:C111"/>
    <mergeCell ref="D105:D111"/>
    <mergeCell ref="E105:E111"/>
    <mergeCell ref="A94:C94"/>
    <mergeCell ref="A95:G95"/>
    <mergeCell ref="C72:C78"/>
    <mergeCell ref="D72:D78"/>
    <mergeCell ref="E72:E78"/>
    <mergeCell ref="A8:C8"/>
    <mergeCell ref="A11:A21"/>
    <mergeCell ref="B11:B21"/>
    <mergeCell ref="D26:D51"/>
    <mergeCell ref="D11:D17"/>
    <mergeCell ref="D18:D21"/>
    <mergeCell ref="E18:E21"/>
    <mergeCell ref="C18:C21"/>
    <mergeCell ref="C11:C17"/>
    <mergeCell ref="E11:E17"/>
    <mergeCell ref="E26:E51"/>
    <mergeCell ref="B155:E155"/>
    <mergeCell ref="B152:E152"/>
    <mergeCell ref="A9:F9"/>
    <mergeCell ref="A4:G4"/>
    <mergeCell ref="A5:G5"/>
    <mergeCell ref="B6:G6"/>
    <mergeCell ref="B7:G7"/>
    <mergeCell ref="A52:C52"/>
    <mergeCell ref="A53:G53"/>
    <mergeCell ref="A55:A67"/>
    <mergeCell ref="B55:B67"/>
    <mergeCell ref="E55:E57"/>
    <mergeCell ref="D55:D57"/>
    <mergeCell ref="B82:B93"/>
    <mergeCell ref="C83:C93"/>
    <mergeCell ref="D83:D93"/>
    <mergeCell ref="E83:E93"/>
    <mergeCell ref="A68:C68"/>
    <mergeCell ref="A69:G69"/>
    <mergeCell ref="A71:A78"/>
    <mergeCell ref="B71:B78"/>
    <mergeCell ref="A112:C112"/>
    <mergeCell ref="A113:G113"/>
    <mergeCell ref="A6:A7"/>
    <mergeCell ref="B153:E153"/>
    <mergeCell ref="B154:E154"/>
    <mergeCell ref="B115:B119"/>
    <mergeCell ref="C116:C119"/>
    <mergeCell ref="D116:D119"/>
    <mergeCell ref="E116:E119"/>
    <mergeCell ref="A79:C79"/>
    <mergeCell ref="A80:G80"/>
    <mergeCell ref="A82:A93"/>
    <mergeCell ref="A127:A129"/>
    <mergeCell ref="A130:C130"/>
    <mergeCell ref="A131:G131"/>
    <mergeCell ref="A133:A142"/>
    <mergeCell ref="B133:B142"/>
    <mergeCell ref="C133:C134"/>
    <mergeCell ref="D133:D134"/>
    <mergeCell ref="B128:B129"/>
    <mergeCell ref="C128:C129"/>
    <mergeCell ref="F128:F129"/>
    <mergeCell ref="G145:H145"/>
    <mergeCell ref="E135:E142"/>
    <mergeCell ref="H135:H142"/>
    <mergeCell ref="H105:H111"/>
    <mergeCell ref="A121:G121"/>
    <mergeCell ref="A3:G3"/>
    <mergeCell ref="A1:G1"/>
    <mergeCell ref="A2:G2"/>
    <mergeCell ref="H133:H134"/>
    <mergeCell ref="I133:I134"/>
    <mergeCell ref="J133:J134"/>
    <mergeCell ref="K133:K134"/>
    <mergeCell ref="H26:H51"/>
    <mergeCell ref="I26:I51"/>
    <mergeCell ref="J26:J51"/>
    <mergeCell ref="K26:K51"/>
    <mergeCell ref="I80:K80"/>
    <mergeCell ref="I95:K95"/>
    <mergeCell ref="I102:K102"/>
    <mergeCell ref="I113:K113"/>
    <mergeCell ref="I9:K9"/>
    <mergeCell ref="I23:K23"/>
    <mergeCell ref="I53:K53"/>
    <mergeCell ref="I69:K69"/>
    <mergeCell ref="A22:C22"/>
    <mergeCell ref="A23:G23"/>
    <mergeCell ref="A25:A51"/>
    <mergeCell ref="B25:B51"/>
    <mergeCell ref="C26:C51"/>
    <mergeCell ref="I135:I142"/>
    <mergeCell ref="J135:J142"/>
    <mergeCell ref="K135:K142"/>
    <mergeCell ref="A120:F120"/>
    <mergeCell ref="I121:K121"/>
    <mergeCell ref="I131:K131"/>
    <mergeCell ref="A115:A119"/>
    <mergeCell ref="E133:E134"/>
    <mergeCell ref="C135:C142"/>
    <mergeCell ref="D135:D142"/>
    <mergeCell ref="F133:F134"/>
    <mergeCell ref="G133:G134"/>
    <mergeCell ref="G116:G118"/>
    <mergeCell ref="A123:A126"/>
    <mergeCell ref="B123:B124"/>
    <mergeCell ref="H55:H57"/>
    <mergeCell ref="I55:I57"/>
    <mergeCell ref="J55:J57"/>
    <mergeCell ref="K55:K57"/>
    <mergeCell ref="H58:H67"/>
    <mergeCell ref="I58:I67"/>
    <mergeCell ref="J58:J67"/>
    <mergeCell ref="K58:K67"/>
    <mergeCell ref="H11:H17"/>
    <mergeCell ref="H18:H21"/>
    <mergeCell ref="I11:I17"/>
    <mergeCell ref="J11:J17"/>
    <mergeCell ref="K11:K17"/>
    <mergeCell ref="I18:I21"/>
    <mergeCell ref="J18:J21"/>
    <mergeCell ref="K18:K21"/>
    <mergeCell ref="I105:I111"/>
    <mergeCell ref="J105:J111"/>
    <mergeCell ref="K105:K111"/>
    <mergeCell ref="H116:H119"/>
    <mergeCell ref="K116:K119"/>
    <mergeCell ref="I116:I119"/>
    <mergeCell ref="J116:J119"/>
    <mergeCell ref="H72:H78"/>
    <mergeCell ref="I72:I78"/>
    <mergeCell ref="J72:J78"/>
    <mergeCell ref="K72:K78"/>
    <mergeCell ref="H98:H100"/>
    <mergeCell ref="I98:I100"/>
    <mergeCell ref="J98:J100"/>
    <mergeCell ref="K98:K100"/>
    <mergeCell ref="H83:H93"/>
    <mergeCell ref="I83:I93"/>
    <mergeCell ref="J83:J93"/>
    <mergeCell ref="K83:K9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7528-A70E-4F8D-851C-BC4DFCA018D3}">
  <dimension ref="A1:R43"/>
  <sheetViews>
    <sheetView workbookViewId="0">
      <selection sqref="A1:Q1"/>
    </sheetView>
  </sheetViews>
  <sheetFormatPr baseColWidth="10" defaultRowHeight="15" x14ac:dyDescent="0.25"/>
  <cols>
    <col min="2" max="2" width="20.7109375" customWidth="1"/>
    <col min="5" max="5" width="15.85546875" customWidth="1"/>
    <col min="6" max="6" width="14.5703125" customWidth="1"/>
    <col min="14" max="14" width="12.7109375" customWidth="1"/>
    <col min="15" max="15" width="13.28515625" customWidth="1"/>
  </cols>
  <sheetData>
    <row r="1" spans="1:18" ht="18.75" x14ac:dyDescent="0.3">
      <c r="A1" s="691" t="s">
        <v>724</v>
      </c>
      <c r="B1" s="691"/>
      <c r="C1" s="691"/>
      <c r="D1" s="691"/>
      <c r="E1" s="691"/>
      <c r="F1" s="691"/>
      <c r="G1" s="691"/>
      <c r="H1" s="691"/>
      <c r="I1" s="691"/>
      <c r="J1" s="691"/>
      <c r="K1" s="691"/>
      <c r="L1" s="691"/>
      <c r="M1" s="691"/>
      <c r="N1" s="691"/>
      <c r="O1" s="691"/>
      <c r="P1" s="691"/>
      <c r="Q1" s="691"/>
    </row>
    <row r="2" spans="1:18" x14ac:dyDescent="0.25">
      <c r="E2" s="110"/>
      <c r="I2" s="110"/>
      <c r="M2" s="110"/>
      <c r="Q2" s="110"/>
    </row>
    <row r="3" spans="1:18" x14ac:dyDescent="0.25">
      <c r="E3" s="110"/>
      <c r="I3" s="110"/>
      <c r="M3" s="110"/>
      <c r="Q3" s="110"/>
    </row>
    <row r="4" spans="1:18" x14ac:dyDescent="0.25">
      <c r="E4" s="110"/>
      <c r="I4" s="110"/>
      <c r="M4" s="110"/>
      <c r="Q4" s="110"/>
    </row>
    <row r="5" spans="1:18" ht="18.75" x14ac:dyDescent="0.25">
      <c r="A5" s="692" t="s">
        <v>535</v>
      </c>
      <c r="B5" s="692"/>
      <c r="C5" s="692"/>
      <c r="D5" s="692"/>
      <c r="E5" s="110"/>
      <c r="F5" s="693" t="s">
        <v>536</v>
      </c>
      <c r="G5" s="694"/>
      <c r="H5" s="694"/>
      <c r="I5" s="694"/>
      <c r="J5" s="693" t="s">
        <v>537</v>
      </c>
      <c r="K5" s="694"/>
      <c r="L5" s="694"/>
      <c r="M5" s="694"/>
      <c r="N5" s="693" t="s">
        <v>538</v>
      </c>
      <c r="O5" s="694"/>
      <c r="P5" s="694"/>
      <c r="Q5" s="110"/>
    </row>
    <row r="6" spans="1:18" x14ac:dyDescent="0.25">
      <c r="B6" s="111"/>
      <c r="C6" s="111"/>
      <c r="D6" s="111"/>
      <c r="E6" s="110"/>
      <c r="F6" s="111"/>
      <c r="G6" s="111"/>
      <c r="H6" s="111"/>
      <c r="I6" s="110"/>
      <c r="J6" s="111"/>
      <c r="K6" s="111"/>
      <c r="L6" s="111"/>
      <c r="M6" s="110"/>
      <c r="N6" s="111"/>
      <c r="O6" s="111"/>
      <c r="P6" s="111"/>
      <c r="Q6" s="110"/>
    </row>
    <row r="7" spans="1:18" x14ac:dyDescent="0.25">
      <c r="B7" s="111"/>
      <c r="C7" s="111"/>
      <c r="D7" s="111"/>
      <c r="E7" s="110"/>
      <c r="F7" s="111"/>
      <c r="G7" s="111"/>
      <c r="H7" s="111"/>
      <c r="I7" s="110"/>
      <c r="J7" s="111"/>
      <c r="K7" s="111"/>
      <c r="L7" s="111"/>
      <c r="M7" s="110"/>
      <c r="N7" s="111"/>
      <c r="O7" s="111"/>
      <c r="P7" s="111"/>
      <c r="Q7" s="110"/>
    </row>
    <row r="8" spans="1:18" x14ac:dyDescent="0.25">
      <c r="B8" s="111"/>
      <c r="C8" s="111"/>
      <c r="D8" s="111"/>
      <c r="E8" s="110"/>
      <c r="F8" s="111"/>
      <c r="G8" s="111"/>
      <c r="H8" s="111"/>
      <c r="I8" s="110"/>
      <c r="J8" s="111"/>
      <c r="K8" s="111"/>
      <c r="L8" s="111"/>
      <c r="M8" s="110"/>
      <c r="N8" s="111"/>
      <c r="O8" s="111"/>
      <c r="P8" s="111"/>
      <c r="Q8" s="110"/>
    </row>
    <row r="9" spans="1:18" ht="15.75" thickBot="1" x14ac:dyDescent="0.3">
      <c r="B9" s="111"/>
      <c r="C9" s="111"/>
      <c r="D9" s="111"/>
      <c r="E9" s="110"/>
      <c r="F9" s="111"/>
      <c r="G9" s="111"/>
      <c r="H9" s="111"/>
      <c r="I9" s="110"/>
      <c r="J9" s="111"/>
      <c r="K9" s="111"/>
      <c r="L9" s="111"/>
      <c r="M9" s="110"/>
      <c r="N9" s="111"/>
      <c r="O9" s="111"/>
      <c r="P9" s="111"/>
      <c r="Q9" s="110"/>
    </row>
    <row r="10" spans="1:18" ht="15.75" thickBot="1" x14ac:dyDescent="0.3">
      <c r="B10" s="112" t="s">
        <v>539</v>
      </c>
      <c r="C10" s="113">
        <v>10</v>
      </c>
      <c r="D10" s="114">
        <v>1</v>
      </c>
      <c r="E10" s="110"/>
      <c r="F10" s="112" t="s">
        <v>539</v>
      </c>
      <c r="G10" s="113">
        <v>32</v>
      </c>
      <c r="H10" s="114">
        <v>1</v>
      </c>
      <c r="I10" s="110"/>
      <c r="J10" s="112" t="s">
        <v>539</v>
      </c>
      <c r="K10" s="113">
        <v>25</v>
      </c>
      <c r="L10" s="114">
        <v>1</v>
      </c>
      <c r="M10" s="110"/>
      <c r="N10" s="112" t="s">
        <v>539</v>
      </c>
      <c r="O10" s="113">
        <v>42</v>
      </c>
      <c r="P10" s="114">
        <v>1</v>
      </c>
      <c r="Q10" s="110"/>
    </row>
    <row r="11" spans="1:18" x14ac:dyDescent="0.25">
      <c r="D11" s="115"/>
      <c r="E11" s="110"/>
      <c r="H11" s="115"/>
      <c r="I11" s="110"/>
      <c r="L11" s="115"/>
      <c r="M11" s="110"/>
      <c r="P11" s="115"/>
      <c r="Q11" s="110"/>
    </row>
    <row r="12" spans="1:18" x14ac:dyDescent="0.25">
      <c r="B12" s="71" t="s">
        <v>540</v>
      </c>
      <c r="C12" s="116">
        <v>10</v>
      </c>
      <c r="D12" s="114">
        <f>10/10</f>
        <v>1</v>
      </c>
      <c r="E12" s="110"/>
      <c r="F12" s="71" t="s">
        <v>540</v>
      </c>
      <c r="G12" s="117">
        <v>23</v>
      </c>
      <c r="H12" s="114">
        <v>0.5</v>
      </c>
      <c r="I12" s="110"/>
      <c r="J12" s="71" t="s">
        <v>540</v>
      </c>
      <c r="K12" s="117">
        <v>23</v>
      </c>
      <c r="L12" s="114">
        <f>24/25</f>
        <v>0.96</v>
      </c>
      <c r="M12" s="110"/>
      <c r="N12" s="71" t="s">
        <v>540</v>
      </c>
      <c r="O12" s="117">
        <v>35</v>
      </c>
      <c r="P12" s="114">
        <f>24/42</f>
        <v>0.5714285714285714</v>
      </c>
      <c r="Q12" s="110"/>
      <c r="R12">
        <f>C12+G12+K12+O12</f>
        <v>91</v>
      </c>
    </row>
    <row r="13" spans="1:18" x14ac:dyDescent="0.25">
      <c r="B13" s="118" t="s">
        <v>541</v>
      </c>
      <c r="C13" s="119">
        <v>0</v>
      </c>
      <c r="D13" s="114">
        <f>0/10</f>
        <v>0</v>
      </c>
      <c r="E13" s="110"/>
      <c r="F13" s="118" t="s">
        <v>541</v>
      </c>
      <c r="G13" s="120">
        <v>2</v>
      </c>
      <c r="H13" s="114">
        <f>7/32</f>
        <v>0.21875</v>
      </c>
      <c r="I13" s="110"/>
      <c r="J13" s="118" t="s">
        <v>541</v>
      </c>
      <c r="K13" s="120">
        <v>1</v>
      </c>
      <c r="L13" s="114">
        <f>0/33</f>
        <v>0</v>
      </c>
      <c r="M13" s="110"/>
      <c r="N13" s="118" t="s">
        <v>541</v>
      </c>
      <c r="O13" s="120">
        <v>3</v>
      </c>
      <c r="P13" s="114">
        <f>2/42</f>
        <v>4.7619047619047616E-2</v>
      </c>
      <c r="Q13" s="110"/>
      <c r="R13">
        <f>C13+G13+K13+O13</f>
        <v>6</v>
      </c>
    </row>
    <row r="14" spans="1:18" x14ac:dyDescent="0.25">
      <c r="B14" s="71" t="s">
        <v>542</v>
      </c>
      <c r="C14" s="121">
        <v>0</v>
      </c>
      <c r="D14" s="122">
        <f>0/10</f>
        <v>0</v>
      </c>
      <c r="E14" s="110"/>
      <c r="F14" s="71" t="s">
        <v>542</v>
      </c>
      <c r="G14" s="123">
        <v>7</v>
      </c>
      <c r="H14" s="114">
        <f>9/32</f>
        <v>0.28125</v>
      </c>
      <c r="I14" s="110"/>
      <c r="J14" s="71" t="s">
        <v>542</v>
      </c>
      <c r="K14" s="123">
        <v>1</v>
      </c>
      <c r="L14" s="114">
        <f>1/25</f>
        <v>0.04</v>
      </c>
      <c r="M14" s="110"/>
      <c r="N14" s="71" t="s">
        <v>542</v>
      </c>
      <c r="O14" s="123">
        <v>4</v>
      </c>
      <c r="P14" s="114">
        <f>16/42</f>
        <v>0.38095238095238093</v>
      </c>
      <c r="Q14" s="110"/>
      <c r="R14">
        <f>C14+G14+K14+O14</f>
        <v>12</v>
      </c>
    </row>
    <row r="15" spans="1:18" x14ac:dyDescent="0.25">
      <c r="E15" s="110"/>
      <c r="I15" s="110"/>
      <c r="M15" s="110"/>
      <c r="Q15" s="110"/>
    </row>
    <row r="16" spans="1:18" x14ac:dyDescent="0.25">
      <c r="A16" s="110"/>
      <c r="B16" s="110"/>
      <c r="C16" s="110"/>
      <c r="D16" s="110"/>
      <c r="E16" s="110"/>
      <c r="F16" s="110"/>
      <c r="G16" s="110"/>
      <c r="H16" s="110"/>
      <c r="I16" s="110"/>
      <c r="J16" s="110"/>
      <c r="K16" s="110"/>
      <c r="L16" s="110"/>
      <c r="M16" s="110"/>
      <c r="N16" s="110"/>
      <c r="O16" s="110"/>
      <c r="P16" s="110"/>
      <c r="Q16" s="110"/>
    </row>
    <row r="19" spans="1:15" x14ac:dyDescent="0.25">
      <c r="A19" s="395" t="s">
        <v>725</v>
      </c>
      <c r="B19" s="395"/>
      <c r="C19" s="395"/>
      <c r="D19" s="395"/>
      <c r="E19" s="395"/>
    </row>
    <row r="20" spans="1:15" ht="15.75" thickBot="1" x14ac:dyDescent="0.3">
      <c r="D20" s="124" t="s">
        <v>543</v>
      </c>
      <c r="E20" s="125" t="s">
        <v>544</v>
      </c>
    </row>
    <row r="21" spans="1:15" x14ac:dyDescent="0.25">
      <c r="A21" s="126" t="s">
        <v>545</v>
      </c>
      <c r="D21" s="127">
        <f>C12+G12+K12+O12</f>
        <v>91</v>
      </c>
      <c r="E21" s="128">
        <f>91/109</f>
        <v>0.83486238532110091</v>
      </c>
    </row>
    <row r="22" spans="1:15" x14ac:dyDescent="0.25">
      <c r="A22" s="126" t="s">
        <v>546</v>
      </c>
      <c r="D22" s="129">
        <f>C13+G13+K13+O13</f>
        <v>6</v>
      </c>
      <c r="E22" s="130">
        <f>6/109</f>
        <v>5.5045871559633031E-2</v>
      </c>
    </row>
    <row r="23" spans="1:15" ht="15.75" thickBot="1" x14ac:dyDescent="0.3">
      <c r="A23" s="126" t="s">
        <v>547</v>
      </c>
      <c r="D23" s="131">
        <f>C14+G14+K14+O14</f>
        <v>12</v>
      </c>
      <c r="E23" s="132">
        <f>12/109</f>
        <v>0.11009174311926606</v>
      </c>
    </row>
    <row r="24" spans="1:15" ht="15.75" thickBot="1" x14ac:dyDescent="0.3">
      <c r="B24" s="395" t="s">
        <v>527</v>
      </c>
      <c r="C24" s="697"/>
      <c r="D24" s="298">
        <f>C10+G10+K10+O10</f>
        <v>109</v>
      </c>
      <c r="E24" s="133">
        <v>1</v>
      </c>
    </row>
    <row r="28" spans="1:15" x14ac:dyDescent="0.25">
      <c r="N28" s="157" t="s">
        <v>540</v>
      </c>
      <c r="O28" s="157"/>
    </row>
    <row r="29" spans="1:15" ht="15.75" thickBot="1" x14ac:dyDescent="0.3">
      <c r="A29" s="163"/>
      <c r="B29" s="163"/>
      <c r="C29" s="163"/>
      <c r="N29" s="158" t="s">
        <v>483</v>
      </c>
      <c r="O29" s="158"/>
    </row>
    <row r="30" spans="1:15" ht="64.900000000000006" customHeight="1" x14ac:dyDescent="0.3">
      <c r="A30" s="329" t="s">
        <v>672</v>
      </c>
      <c r="B30" s="330"/>
      <c r="C30" s="330"/>
      <c r="D30" s="330"/>
      <c r="E30" s="331"/>
      <c r="N30" s="159" t="s">
        <v>484</v>
      </c>
      <c r="O30" s="159"/>
    </row>
    <row r="31" spans="1:15" ht="36" customHeight="1" x14ac:dyDescent="0.3">
      <c r="A31" s="695" t="s">
        <v>669</v>
      </c>
      <c r="B31" s="492"/>
      <c r="C31" s="492"/>
      <c r="D31" s="492"/>
      <c r="E31" s="696"/>
    </row>
    <row r="32" spans="1:15" ht="38.450000000000003" customHeight="1" x14ac:dyDescent="0.3">
      <c r="A32" s="695" t="s">
        <v>671</v>
      </c>
      <c r="B32" s="492"/>
      <c r="C32" s="492"/>
      <c r="D32" s="492"/>
      <c r="E32" s="696"/>
    </row>
    <row r="33" spans="1:12" ht="18.75" x14ac:dyDescent="0.3">
      <c r="A33" s="695" t="s">
        <v>735</v>
      </c>
      <c r="B33" s="492"/>
      <c r="C33" s="492"/>
      <c r="D33" s="492"/>
      <c r="E33" s="696"/>
    </row>
    <row r="34" spans="1:12" ht="17.25" customHeight="1" thickBot="1" x14ac:dyDescent="0.35">
      <c r="A34" s="284" t="s">
        <v>736</v>
      </c>
      <c r="B34" s="164"/>
      <c r="C34" s="164"/>
      <c r="D34" s="164"/>
      <c r="E34" s="165"/>
    </row>
    <row r="43" spans="1:12" x14ac:dyDescent="0.25">
      <c r="L43" s="194"/>
    </row>
  </sheetData>
  <mergeCells count="11">
    <mergeCell ref="A30:E30"/>
    <mergeCell ref="A31:E31"/>
    <mergeCell ref="A32:E32"/>
    <mergeCell ref="A33:E33"/>
    <mergeCell ref="B24:C24"/>
    <mergeCell ref="A19:E19"/>
    <mergeCell ref="A1:Q1"/>
    <mergeCell ref="A5:D5"/>
    <mergeCell ref="F5:I5"/>
    <mergeCell ref="J5:M5"/>
    <mergeCell ref="N5:P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 de Comercialización</vt:lpstr>
      <vt:lpstr>Dirección Administrativa Financ</vt:lpstr>
      <vt:lpstr>Direc General</vt:lpstr>
      <vt:lpstr>Direcc de Producción</vt:lpstr>
      <vt:lpstr>RESUMEN Y GRAFICOS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Puesto02</dc:creator>
  <cp:lastModifiedBy>Jaqueline Cubillo</cp:lastModifiedBy>
  <cp:lastPrinted>2020-01-20T16:35:30Z</cp:lastPrinted>
  <dcterms:created xsi:type="dcterms:W3CDTF">2016-08-04T16:50:04Z</dcterms:created>
  <dcterms:modified xsi:type="dcterms:W3CDTF">2021-05-18T20:56:30Z</dcterms:modified>
</cp:coreProperties>
</file>