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4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ubillo\Desktop\"/>
    </mc:Choice>
  </mc:AlternateContent>
  <xr:revisionPtr revIDLastSave="0" documentId="8_{3F00973E-7AE1-4A18-BF8A-1815FCD98E74}" xr6:coauthVersionLast="37" xr6:coauthVersionMax="37" xr10:uidLastSave="{00000000-0000-0000-0000-000000000000}"/>
  <bookViews>
    <workbookView xWindow="0" yWindow="0" windowWidth="20490" windowHeight="7485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3" l="1"/>
  <c r="C3" i="20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C3" i="25"/>
  <c r="C3" i="26"/>
  <c r="A9" i="8"/>
  <c r="C1" i="20"/>
  <c r="E11" i="27" l="1"/>
  <c r="E9" i="27"/>
  <c r="E15" i="27"/>
  <c r="E18" i="27"/>
  <c r="E17" i="27"/>
  <c r="E16" i="27"/>
  <c r="E13" i="27"/>
  <c r="E15" i="8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9" i="3"/>
  <c r="F20" i="3"/>
  <c r="E7" i="27"/>
  <c r="D8" i="8"/>
  <c r="E8" i="8" s="1"/>
  <c r="F24" i="21" l="1"/>
  <c r="F24" i="26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s="1"/>
  <c r="E20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<sst xmlns="http://schemas.openxmlformats.org/spreadsheetml/2006/main" count="338" uniqueCount="74">
  <si>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</si>
  <si>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</si>
  <si>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</si>
  <si>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</si>
  <si>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</si>
  <si>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</si>
  <si>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</si>
  <si>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</si>
  <si>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</si>
  <si>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</si>
  <si>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</si>
  <si>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</si>
  <si>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</si>
  <si>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</si>
  <si>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</si>
  <si>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</si>
  <si>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</si>
  <si>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</si>
  <si>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</si>
  <si>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</si>
  <si>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</si>
  <si>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</si>
  <si>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</si>
  <si>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</si>
  <si>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</si>
  <si>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</si>
  <si>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</si>
  <si>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</si>
  <si>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</si>
  <si>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</si>
  <si>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</si>
  <si>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</si>
  <si>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</si>
  <si>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</si>
  <si>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</si>
  <si>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</si>
  <si>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</si>
  <si>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</si>
  <si>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</si>
  <si>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</si>
  <si>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</si>
  <si>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</si>
  <si>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</si>
  <si>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</si>
  <si>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</si>
  <si>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</si>
  <si>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</si>
  <si>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</si>
  <si>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</si>
  <si>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</si>
  <si>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</si>
  <si>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</si>
  <si>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</si>
  <si>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</si>
  <si>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</si>
  <si>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</si>
  <si>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</si>
  <si>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</si>
  <si>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</si>
  <si>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</si>
  <si>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</si>
  <si>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</si>
  <si>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</si>
  <si>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>Imprenta Nacional</t>
  </si>
  <si>
    <t>Dirección General</t>
  </si>
  <si>
    <t>Yennory Carrillo Cruz</t>
  </si>
  <si>
    <t>Planificación</t>
  </si>
  <si>
    <t>ycarrillo@imprenta.go.cr</t>
  </si>
  <si>
    <t>II semestre del 2015</t>
  </si>
  <si>
    <t>323-0429</t>
  </si>
  <si>
    <t>323-0153 y 323-0429</t>
  </si>
  <si>
    <t>Yennory Carrillo</t>
  </si>
  <si>
    <t>2296-9570 ext. 148.</t>
  </si>
  <si>
    <t>Lic. Carlos Rodríguez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</si>
</sst>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₡&quot;* #,##0.00_);_(&quot;₡&quot;* \(#,##0.00\);_(&quot;₡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[$₡-140A]* #,##0.00_);_([$₡-140A]* \(#,##0.00\);_([$₡-140A]* &quot;-&quot;??_);_(@_)"/>
    <numFmt numFmtId="168" formatCode="&quot;₡&quot;#,##0.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7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7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67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7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7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166" fontId="7" fillId="4" borderId="9" xfId="1" applyFont="1" applyFill="1" applyBorder="1" applyAlignment="1" applyProtection="1">
      <alignment horizontal="center" vertical="center" wrapText="1"/>
    </xf>
    <xf numFmtId="166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4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43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/>
    </xf>
    <xf numFmtId="2" fontId="7" fillId="4" borderId="5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" fontId="7" fillId="4" borderId="5" xfId="0" applyNumberFormat="1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8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8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8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8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7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7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7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167" fontId="24" fillId="0" borderId="1" xfId="2" applyNumberFormat="1" applyFont="1" applyBorder="1" applyAlignment="1" applyProtection="1">
      <alignment horizontal="center" vertical="center" wrapText="1"/>
      <protection locked="0"/>
    </xf>
    <xf numFmtId="167" fontId="24" fillId="0" borderId="1" xfId="2" applyNumberFormat="1" applyFont="1" applyBorder="1" applyAlignment="1" applyProtection="1">
      <alignment horizontal="center" vertical="center"/>
      <protection locked="0"/>
    </xf>
    <xf numFmtId="167" fontId="24" fillId="0" borderId="17" xfId="2" applyNumberFormat="1" applyFont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167" fontId="2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3" fillId="0" borderId="2" xfId="3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2104</c:v>
                </c:pt>
                <c:pt idx="1">
                  <c:v>1904</c:v>
                </c:pt>
                <c:pt idx="2">
                  <c:v>1672</c:v>
                </c:pt>
                <c:pt idx="3">
                  <c:v>1876</c:v>
                </c:pt>
                <c:pt idx="4">
                  <c:v>1629</c:v>
                </c:pt>
                <c:pt idx="5">
                  <c:v>1710</c:v>
                </c:pt>
                <c:pt idx="6">
                  <c:v>2069</c:v>
                </c:pt>
                <c:pt idx="7">
                  <c:v>1837</c:v>
                </c:pt>
                <c:pt idx="8">
                  <c:v>2030</c:v>
                </c:pt>
                <c:pt idx="9">
                  <c:v>1945</c:v>
                </c:pt>
                <c:pt idx="10">
                  <c:v>1939</c:v>
                </c:pt>
                <c:pt idx="11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6-4944-B3FA-D6C432954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03712"/>
        <c:axId val="51445760"/>
      </c:barChart>
      <c:catAx>
        <c:axId val="95603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1445760"/>
        <c:crosses val="autoZero"/>
        <c:auto val="1"/>
        <c:lblAlgn val="ctr"/>
        <c:lblOffset val="100"/>
        <c:noMultiLvlLbl val="0"/>
      </c:catAx>
      <c:valAx>
        <c:axId val="5144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560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808-45A6-A97D-C3DF539E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59232"/>
        <c:axId val="95549632"/>
      </c:barChart>
      <c:catAx>
        <c:axId val="12015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95549632"/>
        <c:crosses val="autoZero"/>
        <c:auto val="1"/>
        <c:lblAlgn val="ctr"/>
        <c:lblOffset val="100"/>
        <c:noMultiLvlLbl val="0"/>
      </c:catAx>
      <c:valAx>
        <c:axId val="9554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15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multiLvlStrRef>
              <c:f>'reporte institucional_Edificio'!$A$8:$A$17</c:f>
            </c:multiLvlStr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1887.5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0-4BE7-A2BE-1523F723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492544"/>
        <c:axId val="96296960"/>
      </c:barChart>
      <c:catAx>
        <c:axId val="120492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96296960"/>
        <c:crosses val="autoZero"/>
        <c:auto val="1"/>
        <c:lblAlgn val="ctr"/>
        <c:lblOffset val="100"/>
        <c:noMultiLvlLbl val="0"/>
      </c:catAx>
      <c:valAx>
        <c:axId val="96296960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2049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multiLvlStrRef>
              <c:f>'reporte institucional_Edificio'!$A$8:$A$17</c:f>
            </c:multiLvlStr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9.8307291666666661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D-491A-9109-D03940E3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65600"/>
        <c:axId val="96298688"/>
      </c:barChart>
      <c:catAx>
        <c:axId val="12066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6298688"/>
        <c:crosses val="autoZero"/>
        <c:auto val="1"/>
        <c:lblAlgn val="ctr"/>
        <c:lblOffset val="100"/>
        <c:noMultiLvlLbl val="0"/>
      </c:catAx>
      <c:valAx>
        <c:axId val="96298688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2066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0</c:v>
                </c:pt>
                <c:pt idx="1">
                  <c:v>10.958333333333334</c:v>
                </c:pt>
                <c:pt idx="2">
                  <c:v>9.9166666666666661</c:v>
                </c:pt>
                <c:pt idx="3">
                  <c:v>8.7083333333333339</c:v>
                </c:pt>
                <c:pt idx="4">
                  <c:v>9.7708333333333339</c:v>
                </c:pt>
                <c:pt idx="5">
                  <c:v>8.484375</c:v>
                </c:pt>
                <c:pt idx="6">
                  <c:v>10.776041666666666</c:v>
                </c:pt>
                <c:pt idx="7">
                  <c:v>9.5677083333333339</c:v>
                </c:pt>
                <c:pt idx="8">
                  <c:v>10.572916666666666</c:v>
                </c:pt>
                <c:pt idx="9">
                  <c:v>10.130208333333334</c:v>
                </c:pt>
                <c:pt idx="10">
                  <c:v>10.098958333333334</c:v>
                </c:pt>
                <c:pt idx="11">
                  <c:v>10.078125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4-41BA-AB8A-CC8A1CFF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494592"/>
        <c:axId val="96300416"/>
      </c:barChart>
      <c:catAx>
        <c:axId val="1204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96300416"/>
        <c:crosses val="autoZero"/>
        <c:auto val="1"/>
        <c:lblAlgn val="ctr"/>
        <c:lblOffset val="100"/>
        <c:noMultiLvlLbl val="0"/>
      </c:catAx>
      <c:valAx>
        <c:axId val="963004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0494592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0</c:v>
                </c:pt>
                <c:pt idx="1">
                  <c:v>2104</c:v>
                </c:pt>
                <c:pt idx="2">
                  <c:v>1904</c:v>
                </c:pt>
                <c:pt idx="3">
                  <c:v>1672</c:v>
                </c:pt>
                <c:pt idx="4">
                  <c:v>1876</c:v>
                </c:pt>
                <c:pt idx="5">
                  <c:v>1629</c:v>
                </c:pt>
                <c:pt idx="6">
                  <c:v>2069</c:v>
                </c:pt>
                <c:pt idx="7">
                  <c:v>1837</c:v>
                </c:pt>
                <c:pt idx="8">
                  <c:v>2030</c:v>
                </c:pt>
                <c:pt idx="9">
                  <c:v>1945</c:v>
                </c:pt>
                <c:pt idx="10">
                  <c:v>1939</c:v>
                </c:pt>
                <c:pt idx="11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A-45B3-9D7F-7E2721577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67648"/>
        <c:axId val="96302144"/>
      </c:barChart>
      <c:catAx>
        <c:axId val="12066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96302144"/>
        <c:crosses val="autoZero"/>
        <c:auto val="1"/>
        <c:lblAlgn val="ctr"/>
        <c:lblOffset val="100"/>
        <c:noMultiLvlLbl val="0"/>
      </c:catAx>
      <c:valAx>
        <c:axId val="963021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066764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E5A-47EA-85D1-B038C2365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28736"/>
        <c:axId val="51446336"/>
      </c:barChart>
      <c:catAx>
        <c:axId val="9662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1446336"/>
        <c:crosses val="autoZero"/>
        <c:auto val="1"/>
        <c:lblAlgn val="ctr"/>
        <c:lblOffset val="100"/>
        <c:noMultiLvlLbl val="0"/>
      </c:catAx>
      <c:valAx>
        <c:axId val="5144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662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4E0-458F-A125-D3E7959B3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30784"/>
        <c:axId val="51448064"/>
      </c:barChart>
      <c:catAx>
        <c:axId val="9663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1448064"/>
        <c:crosses val="autoZero"/>
        <c:auto val="1"/>
        <c:lblAlgn val="ctr"/>
        <c:lblOffset val="100"/>
        <c:noMultiLvlLbl val="0"/>
      </c:catAx>
      <c:valAx>
        <c:axId val="5144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663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B04-468C-911C-45698ABE7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56736"/>
        <c:axId val="51449792"/>
      </c:barChart>
      <c:catAx>
        <c:axId val="119156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1449792"/>
        <c:crosses val="autoZero"/>
        <c:auto val="1"/>
        <c:lblAlgn val="ctr"/>
        <c:lblOffset val="100"/>
        <c:noMultiLvlLbl val="0"/>
      </c:catAx>
      <c:valAx>
        <c:axId val="51449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915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1D3-4251-89AE-CF44674C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58784"/>
        <c:axId val="51451520"/>
      </c:barChart>
      <c:catAx>
        <c:axId val="119158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1451520"/>
        <c:crosses val="autoZero"/>
        <c:auto val="1"/>
        <c:lblAlgn val="ctr"/>
        <c:lblOffset val="100"/>
        <c:noMultiLvlLbl val="0"/>
      </c:catAx>
      <c:valAx>
        <c:axId val="51451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915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4AA-4E48-822C-18F2AAEF4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74784"/>
        <c:axId val="51453248"/>
      </c:barChart>
      <c:catAx>
        <c:axId val="12037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1453248"/>
        <c:crosses val="autoZero"/>
        <c:auto val="1"/>
        <c:lblAlgn val="ctr"/>
        <c:lblOffset val="100"/>
        <c:noMultiLvlLbl val="0"/>
      </c:catAx>
      <c:valAx>
        <c:axId val="51453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374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FCB-41BE-8479-7F8DCC2B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56160"/>
        <c:axId val="95544448"/>
      </c:barChart>
      <c:catAx>
        <c:axId val="120156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95544448"/>
        <c:crosses val="autoZero"/>
        <c:auto val="1"/>
        <c:lblAlgn val="ctr"/>
        <c:lblOffset val="100"/>
        <c:noMultiLvlLbl val="0"/>
      </c:catAx>
      <c:valAx>
        <c:axId val="9554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156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FA3-4E7F-ADE8-C0A050268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58208"/>
        <c:axId val="95546176"/>
      </c:barChart>
      <c:catAx>
        <c:axId val="12015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95546176"/>
        <c:crosses val="autoZero"/>
        <c:auto val="1"/>
        <c:lblAlgn val="ctr"/>
        <c:lblOffset val="100"/>
        <c:noMultiLvlLbl val="0"/>
      </c:catAx>
      <c:valAx>
        <c:axId val="95546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15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681-4149-ADC1-2B576391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57184"/>
        <c:axId val="95547904"/>
      </c:barChart>
      <c:catAx>
        <c:axId val="12015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95547904"/>
        <c:crosses val="autoZero"/>
        <c:auto val="1"/>
        <c:lblAlgn val="ctr"/>
        <c:lblOffset val="100"/>
        <c:noMultiLvlLbl val="0"/>
      </c:catAx>
      <c:valAx>
        <c:axId val="95547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15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topLeftCell="B7" workbookViewId="0">
      <selection activeCell="I14" sqref="I14:M14"/>
    </sheetView>
  </sheetViews>
  <sheetFormatPr baseColWidth="10" defaultRowHeight="15" x14ac:dyDescent="0.25"/>
  <cols>
    <col min="1" max="16384" width="11.42578125" style="22"/>
  </cols>
  <sheetData>
    <row r="9" spans="6:13" ht="23.25" x14ac:dyDescent="0.35">
      <c r="F9" s="105"/>
      <c r="G9" s="105"/>
    </row>
    <row r="11" spans="6:13" ht="21" x14ac:dyDescent="0.35">
      <c r="F11" s="50" t="s">
        <v>36</v>
      </c>
      <c r="I11" s="102" t="s">
        <v>63</v>
      </c>
      <c r="J11" s="102"/>
      <c r="K11" s="102"/>
      <c r="L11" s="102"/>
      <c r="M11" s="102"/>
    </row>
    <row r="12" spans="6:13" ht="23.25" x14ac:dyDescent="0.35">
      <c r="F12" s="51"/>
      <c r="G12" s="52"/>
      <c r="I12" s="106"/>
      <c r="J12" s="106"/>
      <c r="K12" s="106"/>
      <c r="L12" s="106"/>
    </row>
    <row r="13" spans="6:13" ht="21" x14ac:dyDescent="0.35">
      <c r="F13" s="50" t="s">
        <v>37</v>
      </c>
      <c r="I13" s="102">
        <v>1</v>
      </c>
      <c r="J13" s="102"/>
      <c r="K13" s="102"/>
      <c r="L13" s="102"/>
      <c r="M13" s="102"/>
    </row>
    <row r="14" spans="6:13" ht="23.25" x14ac:dyDescent="0.35">
      <c r="F14" s="50" t="s">
        <v>38</v>
      </c>
      <c r="G14" s="52"/>
      <c r="I14" s="103" t="s">
        <v>73</v>
      </c>
      <c r="J14" s="103"/>
      <c r="K14" s="103"/>
      <c r="L14" s="103"/>
      <c r="M14" s="103"/>
    </row>
    <row r="15" spans="6:13" ht="21" x14ac:dyDescent="0.35">
      <c r="F15" s="50" t="s">
        <v>39</v>
      </c>
      <c r="I15" s="103" t="s">
        <v>64</v>
      </c>
      <c r="J15" s="103"/>
      <c r="K15" s="103"/>
      <c r="L15" s="103"/>
      <c r="M15" s="103"/>
    </row>
    <row r="16" spans="6:13" ht="21" x14ac:dyDescent="0.35">
      <c r="F16" s="51"/>
      <c r="I16" s="106"/>
      <c r="J16" s="106"/>
      <c r="K16" s="106"/>
      <c r="L16" s="106"/>
    </row>
    <row r="17" spans="6:13" ht="21" x14ac:dyDescent="0.35">
      <c r="F17" s="50" t="s">
        <v>40</v>
      </c>
      <c r="G17" s="50"/>
      <c r="I17" s="102" t="s">
        <v>65</v>
      </c>
      <c r="J17" s="102"/>
      <c r="K17" s="102"/>
      <c r="L17" s="102"/>
      <c r="M17" s="102"/>
    </row>
    <row r="18" spans="6:13" ht="21" x14ac:dyDescent="0.35">
      <c r="F18" s="50" t="s">
        <v>39</v>
      </c>
      <c r="I18" s="103" t="s">
        <v>66</v>
      </c>
      <c r="J18" s="103"/>
      <c r="K18" s="103"/>
      <c r="L18" s="103"/>
      <c r="M18" s="103"/>
    </row>
    <row r="19" spans="6:13" ht="21" x14ac:dyDescent="0.35">
      <c r="F19" s="50" t="s">
        <v>41</v>
      </c>
      <c r="I19" s="103" t="s">
        <v>72</v>
      </c>
      <c r="J19" s="103"/>
      <c r="K19" s="103"/>
      <c r="L19" s="103"/>
      <c r="M19" s="103"/>
    </row>
    <row r="20" spans="6:13" ht="21" x14ac:dyDescent="0.35">
      <c r="F20" s="50" t="s">
        <v>42</v>
      </c>
      <c r="I20" s="104" t="s">
        <v>67</v>
      </c>
      <c r="J20" s="103"/>
      <c r="K20" s="103"/>
      <c r="L20" s="103"/>
      <c r="M20" s="103"/>
    </row>
    <row r="21" spans="6:13" ht="23.25" x14ac:dyDescent="0.35">
      <c r="G21" s="53"/>
    </row>
    <row r="22" spans="6:13" ht="23.25" x14ac:dyDescent="0.35">
      <c r="F22" s="50" t="s">
        <v>43</v>
      </c>
      <c r="G22" s="53"/>
      <c r="J22" s="102" t="s">
        <v>68</v>
      </c>
      <c r="K22" s="102"/>
      <c r="L22" s="102"/>
      <c r="M22" s="102"/>
    </row>
  </sheetData>
  <protectedRanges>
    <protectedRange sqref="I11:L20" name="Rango1"/>
  </protectedRanges>
  <mergeCells count="12">
    <mergeCell ref="F9:G9"/>
    <mergeCell ref="I12:L12"/>
    <mergeCell ref="I16:L16"/>
    <mergeCell ref="I11:M11"/>
    <mergeCell ref="I13:M13"/>
    <mergeCell ref="I14:M14"/>
    <mergeCell ref="I15:M15"/>
    <mergeCell ref="I17:M17"/>
    <mergeCell ref="I18:M18"/>
    <mergeCell ref="I19:M19"/>
    <mergeCell ref="I20:M20"/>
    <mergeCell ref="J22:M22"/>
  </mergeCells>
  <hyperlinks>
    <hyperlink ref="I20" r:id="rId1" xr:uid="{00000000-0004-0000-0000-000000000000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3.7109375" style="22" customWidth="1"/>
    <col min="4" max="4" width="14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</row>
    <row r="2" spans="1:8" x14ac:dyDescent="0.25">
      <c r="A2" s="108" t="s">
        <v>44</v>
      </c>
      <c r="B2" s="108"/>
      <c r="C2" s="112"/>
      <c r="D2" s="112"/>
      <c r="E2" s="112"/>
      <c r="F2" s="112"/>
      <c r="G2" s="112"/>
    </row>
    <row r="3" spans="1:8" x14ac:dyDescent="0.25">
      <c r="A3" s="108" t="s">
        <v>45</v>
      </c>
      <c r="B3" s="108"/>
      <c r="C3" s="17" t="str">
        <f>IF('Datos Generales'!J22="","",'Datos Generales'!J22)</f>
        <v>II semestre del 2015</v>
      </c>
      <c r="D3" s="17"/>
      <c r="E3" s="17"/>
      <c r="F3" s="17"/>
      <c r="G3" s="17"/>
    </row>
    <row r="4" spans="1:8" x14ac:dyDescent="0.25">
      <c r="A4" s="108" t="s">
        <v>29</v>
      </c>
      <c r="B4" s="108"/>
      <c r="C4" s="112"/>
      <c r="D4" s="112"/>
      <c r="E4" s="112"/>
      <c r="F4" s="112"/>
      <c r="G4" s="112"/>
    </row>
    <row r="5" spans="1:8" x14ac:dyDescent="0.25">
      <c r="A5" s="108" t="s">
        <v>30</v>
      </c>
      <c r="B5" s="108"/>
      <c r="C5" s="112"/>
      <c r="D5" s="112"/>
      <c r="E5" s="112"/>
      <c r="F5" s="112"/>
      <c r="G5" s="112"/>
    </row>
    <row r="6" spans="1:8" x14ac:dyDescent="0.25">
      <c r="A6" s="108" t="s">
        <v>54</v>
      </c>
      <c r="B6" s="108"/>
      <c r="C6" s="113"/>
      <c r="D6" s="113"/>
      <c r="E6" s="113"/>
      <c r="F6" s="113"/>
      <c r="G6" s="113"/>
      <c r="H6" s="21"/>
    </row>
    <row r="7" spans="1:8" ht="18" customHeight="1" x14ac:dyDescent="0.25">
      <c r="A7" s="23"/>
      <c r="B7" s="23"/>
      <c r="C7" s="109" t="s">
        <v>55</v>
      </c>
      <c r="D7" s="109"/>
      <c r="E7" s="109"/>
      <c r="F7" s="109"/>
      <c r="G7" s="109"/>
      <c r="H7" s="42"/>
    </row>
    <row r="8" spans="1:8" ht="15.75" customHeight="1" x14ac:dyDescent="0.25">
      <c r="C8" s="110"/>
      <c r="D8" s="110"/>
      <c r="E8" s="110"/>
      <c r="F8" s="110"/>
      <c r="G8" s="110"/>
      <c r="H8" s="42"/>
    </row>
    <row r="10" spans="1:8" ht="37.5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38" sqref="I38"/>
    </sheetView>
  </sheetViews>
  <sheetFormatPr baseColWidth="10" defaultRowHeight="15" x14ac:dyDescent="0.25"/>
  <cols>
    <col min="1" max="2" width="12.7109375" style="22" customWidth="1"/>
    <col min="3" max="4" width="13.5703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</row>
    <row r="2" spans="1:8" x14ac:dyDescent="0.25">
      <c r="A2" s="108" t="s">
        <v>44</v>
      </c>
      <c r="B2" s="108"/>
      <c r="C2" s="112"/>
      <c r="D2" s="112"/>
      <c r="E2" s="112"/>
      <c r="F2" s="112"/>
      <c r="G2" s="112"/>
    </row>
    <row r="3" spans="1:8" x14ac:dyDescent="0.25">
      <c r="A3" s="108" t="s">
        <v>45</v>
      </c>
      <c r="B3" s="108"/>
      <c r="C3" s="112" t="str">
        <f>IF('Datos Generales'!J22="","",'Datos Generales'!J22)</f>
        <v>II semestre del 2015</v>
      </c>
      <c r="D3" s="112"/>
      <c r="E3" s="112"/>
      <c r="F3" s="112"/>
      <c r="G3" s="112"/>
    </row>
    <row r="4" spans="1:8" x14ac:dyDescent="0.25">
      <c r="A4" s="108" t="s">
        <v>29</v>
      </c>
      <c r="B4" s="108"/>
      <c r="C4" s="112"/>
      <c r="D4" s="112"/>
      <c r="E4" s="112"/>
      <c r="F4" s="112"/>
      <c r="G4" s="112"/>
    </row>
    <row r="5" spans="1:8" x14ac:dyDescent="0.25">
      <c r="A5" s="108" t="s">
        <v>30</v>
      </c>
      <c r="B5" s="108"/>
      <c r="C5" s="112"/>
      <c r="D5" s="112"/>
      <c r="E5" s="112"/>
      <c r="F5" s="112"/>
      <c r="G5" s="112"/>
    </row>
    <row r="6" spans="1:8" x14ac:dyDescent="0.25">
      <c r="A6" s="108" t="s">
        <v>54</v>
      </c>
      <c r="B6" s="108"/>
      <c r="C6" s="113"/>
      <c r="D6" s="113"/>
      <c r="E6" s="113"/>
      <c r="F6" s="113"/>
      <c r="G6" s="113"/>
      <c r="H6" s="21"/>
    </row>
    <row r="7" spans="1:8" ht="18.75" customHeight="1" x14ac:dyDescent="0.25">
      <c r="A7" s="23"/>
      <c r="B7" s="23"/>
      <c r="C7" s="109" t="s">
        <v>55</v>
      </c>
      <c r="D7" s="109"/>
      <c r="E7" s="109"/>
      <c r="F7" s="109"/>
      <c r="G7" s="109"/>
      <c r="H7" s="42"/>
    </row>
    <row r="8" spans="1:8" ht="15.75" customHeight="1" x14ac:dyDescent="0.25">
      <c r="C8" s="110"/>
      <c r="D8" s="110"/>
      <c r="E8" s="110"/>
      <c r="F8" s="110"/>
      <c r="G8" s="110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C3:G3"/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RowHeight="15" x14ac:dyDescent="0.25"/>
  <cols>
    <col min="1" max="1" width="31" style="54" customWidth="1"/>
    <col min="2" max="2" width="15.7109375" style="54" customWidth="1"/>
    <col min="3" max="4" width="17.5703125" style="54" customWidth="1"/>
    <col min="5" max="5" width="26.7109375" style="54" customWidth="1"/>
    <col min="6" max="16384" width="11.42578125" style="54"/>
  </cols>
  <sheetData>
    <row r="2" spans="1:6" x14ac:dyDescent="0.25">
      <c r="A2" s="122" t="s">
        <v>32</v>
      </c>
      <c r="B2" s="122"/>
      <c r="C2" s="120" t="str">
        <f>IF('Datos Generales'!I11="","",'Datos Generales'!I11)</f>
        <v>Imprenta Nacional</v>
      </c>
      <c r="D2" s="120"/>
      <c r="E2" s="120"/>
      <c r="F2" s="120"/>
    </row>
    <row r="3" spans="1:6" x14ac:dyDescent="0.25">
      <c r="A3" s="122" t="s">
        <v>48</v>
      </c>
      <c r="B3" s="122"/>
      <c r="C3" s="121"/>
      <c r="D3" s="121"/>
      <c r="E3" s="121"/>
      <c r="F3" s="121"/>
    </row>
    <row r="4" spans="1:6" x14ac:dyDescent="0.25">
      <c r="A4" s="55"/>
      <c r="B4" s="55"/>
      <c r="C4" s="56"/>
      <c r="D4" s="56"/>
      <c r="E4" s="56"/>
      <c r="F4" s="56"/>
    </row>
    <row r="5" spans="1:6" ht="15.75" thickBot="1" x14ac:dyDescent="0.3"/>
    <row r="6" spans="1:6" x14ac:dyDescent="0.25">
      <c r="A6" s="116" t="s">
        <v>58</v>
      </c>
      <c r="B6" s="117"/>
      <c r="C6" s="117"/>
      <c r="D6" s="118"/>
      <c r="E6" s="119"/>
    </row>
    <row r="7" spans="1:6" ht="50.25" customHeight="1" thickBot="1" x14ac:dyDescent="0.3">
      <c r="A7" s="57" t="s">
        <v>31</v>
      </c>
      <c r="B7" s="58" t="s">
        <v>59</v>
      </c>
      <c r="C7" s="58" t="s">
        <v>62</v>
      </c>
      <c r="D7" s="59" t="s">
        <v>49</v>
      </c>
      <c r="E7" s="60" t="s">
        <v>60</v>
      </c>
    </row>
    <row r="8" spans="1:6" x14ac:dyDescent="0.25">
      <c r="A8" s="61" t="str">
        <f>IF('edificio 1'!$C$2="","",'edificio 1'!$C$2)</f>
        <v/>
      </c>
      <c r="B8" s="62">
        <f>'edificio 1'!C24</f>
        <v>1887.5</v>
      </c>
      <c r="C8" s="63">
        <f>'edificio 1'!$D$24</f>
        <v>3293448.25</v>
      </c>
      <c r="D8" s="64">
        <f>'edificio 1'!E$24</f>
        <v>192</v>
      </c>
      <c r="E8" s="65">
        <f>IF(B8=" "," ",B8/D8)</f>
        <v>9.8307291666666661</v>
      </c>
    </row>
    <row r="9" spans="1:6" x14ac:dyDescent="0.25">
      <c r="A9" s="66" t="str">
        <f>IF('edificio 2'!C2="","",'edificio 2'!C2)</f>
        <v/>
      </c>
      <c r="B9" s="67" t="str">
        <f>'edificio 2'!C24</f>
        <v xml:space="preserve"> </v>
      </c>
      <c r="C9" s="68" t="str">
        <f>'edificio 2'!$D$24</f>
        <v xml:space="preserve"> </v>
      </c>
      <c r="D9" s="69" t="str">
        <f>'edificio 2'!E$24</f>
        <v/>
      </c>
      <c r="E9" s="70" t="str">
        <f t="shared" ref="E9:E17" si="0">IF(B9=" "," ",B9/D9)</f>
        <v xml:space="preserve"> </v>
      </c>
    </row>
    <row r="10" spans="1:6" x14ac:dyDescent="0.25">
      <c r="A10" s="66" t="str">
        <f>IF('edificio 3'!$C$2="","",'edificio 3'!$C$2)</f>
        <v/>
      </c>
      <c r="B10" s="67" t="str">
        <f>'edificio 3'!C24</f>
        <v xml:space="preserve"> </v>
      </c>
      <c r="C10" s="68" t="str">
        <f>'edificio 3'!$D$24</f>
        <v xml:space="preserve"> </v>
      </c>
      <c r="D10" s="69" t="str">
        <f>'edificio 3'!E$24</f>
        <v/>
      </c>
      <c r="E10" s="71" t="str">
        <f t="shared" si="0"/>
        <v xml:space="preserve"> </v>
      </c>
    </row>
    <row r="11" spans="1:6" x14ac:dyDescent="0.25">
      <c r="A11" s="66" t="str">
        <f>IF('edificio 4'!$C$2="","",'edificio 4'!$C$2)</f>
        <v/>
      </c>
      <c r="B11" s="67" t="str">
        <f>'edificio 4'!$C$24</f>
        <v xml:space="preserve"> </v>
      </c>
      <c r="C11" s="68" t="str">
        <f>'edificio 4'!$D$24</f>
        <v xml:space="preserve"> </v>
      </c>
      <c r="D11" s="69" t="str">
        <f>'edificio 4'!E$24</f>
        <v/>
      </c>
      <c r="E11" s="71" t="str">
        <f t="shared" si="0"/>
        <v xml:space="preserve"> </v>
      </c>
    </row>
    <row r="12" spans="1:6" x14ac:dyDescent="0.25">
      <c r="A12" s="66" t="str">
        <f>IF('edificio 5'!$C$2="","",'edificio 5'!$C$2)</f>
        <v/>
      </c>
      <c r="B12" s="67" t="str">
        <f>'edificio 5'!$C$24</f>
        <v xml:space="preserve"> </v>
      </c>
      <c r="C12" s="68" t="str">
        <f>'edificio 5'!$D$24</f>
        <v xml:space="preserve"> </v>
      </c>
      <c r="D12" s="69" t="str">
        <f>'edificio 5'!E$24</f>
        <v/>
      </c>
      <c r="E12" s="71" t="str">
        <f t="shared" si="0"/>
        <v xml:space="preserve"> </v>
      </c>
    </row>
    <row r="13" spans="1:6" x14ac:dyDescent="0.25">
      <c r="A13" s="66" t="str">
        <f>IF('edificio 6'!$C$2="","",'edificio 6'!$C$2)</f>
        <v/>
      </c>
      <c r="B13" s="67" t="str">
        <f>'edificio 6'!$C$24</f>
        <v xml:space="preserve"> </v>
      </c>
      <c r="C13" s="68" t="str">
        <f>'edificio 6'!$D$24</f>
        <v xml:space="preserve"> </v>
      </c>
      <c r="D13" s="69" t="str">
        <f>'edificio 6'!E$24</f>
        <v/>
      </c>
      <c r="E13" s="71" t="str">
        <f t="shared" si="0"/>
        <v xml:space="preserve"> </v>
      </c>
    </row>
    <row r="14" spans="1:6" x14ac:dyDescent="0.25">
      <c r="A14" s="66" t="str">
        <f>IF('edificio 7'!$C$2="","",'edificio 7'!$C$2)</f>
        <v/>
      </c>
      <c r="B14" s="67" t="str">
        <f>'edificio 7'!$C$24</f>
        <v xml:space="preserve"> </v>
      </c>
      <c r="C14" s="68" t="str">
        <f>'edificio 7'!$D$24</f>
        <v xml:space="preserve"> </v>
      </c>
      <c r="D14" s="69" t="str">
        <f>'edificio 7'!E$24</f>
        <v/>
      </c>
      <c r="E14" s="71" t="str">
        <f t="shared" si="0"/>
        <v xml:space="preserve"> </v>
      </c>
    </row>
    <row r="15" spans="1:6" x14ac:dyDescent="0.25">
      <c r="A15" s="66" t="str">
        <f>IF('edificio 8'!$C$2="","",'edificio 8'!$C$2)</f>
        <v/>
      </c>
      <c r="B15" s="67" t="str">
        <f>'edificio 8'!$C$24</f>
        <v xml:space="preserve"> </v>
      </c>
      <c r="C15" s="68" t="str">
        <f>'edificio 8'!$D$24</f>
        <v xml:space="preserve"> </v>
      </c>
      <c r="D15" s="69" t="str">
        <f>'edificio 8'!E$24</f>
        <v/>
      </c>
      <c r="E15" s="71" t="str">
        <f t="shared" si="0"/>
        <v xml:space="preserve"> </v>
      </c>
    </row>
    <row r="16" spans="1:6" x14ac:dyDescent="0.25">
      <c r="A16" s="66" t="str">
        <f>IF('edificio 9'!$C$2="","",'edificio 9'!$C$2)</f>
        <v/>
      </c>
      <c r="B16" s="67" t="str">
        <f>'edificio 9'!$C$24</f>
        <v xml:space="preserve"> </v>
      </c>
      <c r="C16" s="68" t="str">
        <f>'edificio 9'!$D$24</f>
        <v xml:space="preserve"> </v>
      </c>
      <c r="D16" s="69" t="str">
        <f>'edificio 9'!E$24</f>
        <v/>
      </c>
      <c r="E16" s="71" t="str">
        <f t="shared" si="0"/>
        <v xml:space="preserve"> </v>
      </c>
    </row>
    <row r="17" spans="1:5" ht="15.75" thickBot="1" x14ac:dyDescent="0.3">
      <c r="A17" s="72" t="str">
        <f>IF('edificio 10'!$C$2="","",'edificio 10'!$C$2)</f>
        <v/>
      </c>
      <c r="B17" s="73" t="str">
        <f>'edificio 10'!$C$24</f>
        <v xml:space="preserve"> </v>
      </c>
      <c r="C17" s="74" t="str">
        <f>'edificio 10'!$D$24</f>
        <v xml:space="preserve"> </v>
      </c>
      <c r="D17" s="75" t="str">
        <f>'edificio 10'!E$24</f>
        <v/>
      </c>
      <c r="E17" s="76" t="str">
        <f t="shared" si="0"/>
        <v xml:space="preserve"> </v>
      </c>
    </row>
    <row r="18" spans="1:5" x14ac:dyDescent="0.25">
      <c r="A18" s="77" t="s">
        <v>14</v>
      </c>
      <c r="B18" s="78">
        <f>SUM(B8:B17)</f>
        <v>1887.5</v>
      </c>
      <c r="C18" s="79">
        <f>SUM(C8:C17)</f>
        <v>3293448.25</v>
      </c>
      <c r="D18" s="80">
        <f>SUM(D8:D17)</f>
        <v>192</v>
      </c>
      <c r="E18" s="81" t="s">
        <v>57</v>
      </c>
    </row>
    <row r="19" spans="1:5" ht="15.75" thickBot="1" x14ac:dyDescent="0.3">
      <c r="A19" s="82" t="s">
        <v>61</v>
      </c>
      <c r="B19" s="83" t="s">
        <v>57</v>
      </c>
      <c r="C19" s="83" t="s">
        <v>57</v>
      </c>
      <c r="D19" s="83" t="s">
        <v>57</v>
      </c>
      <c r="E19" s="83">
        <f>IF(B18="","",B18/D18)</f>
        <v>9.8307291666666661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K11" sqref="K11"/>
    </sheetView>
  </sheetViews>
  <sheetFormatPr baseColWidth="10" defaultRowHeight="15" x14ac:dyDescent="0.25"/>
  <cols>
    <col min="1" max="1" width="18.28515625" style="54" customWidth="1"/>
    <col min="2" max="2" width="13.42578125" style="54" customWidth="1"/>
    <col min="3" max="3" width="16.7109375" style="54" customWidth="1"/>
    <col min="4" max="4" width="13.28515625" style="54" customWidth="1"/>
    <col min="5" max="5" width="18.85546875" style="54" customWidth="1"/>
    <col min="6" max="16384" width="11.42578125" style="54"/>
  </cols>
  <sheetData>
    <row r="2" spans="1:5" x14ac:dyDescent="0.25">
      <c r="A2" s="122" t="s">
        <v>32</v>
      </c>
      <c r="B2" s="122"/>
      <c r="C2" s="120" t="str">
        <f>IF('Datos Generales'!I11="","",'Datos Generales'!I11)</f>
        <v>Imprenta Nacional</v>
      </c>
      <c r="D2" s="120"/>
      <c r="E2" s="120"/>
    </row>
    <row r="3" spans="1:5" x14ac:dyDescent="0.25">
      <c r="A3" s="122" t="s">
        <v>45</v>
      </c>
      <c r="B3" s="122"/>
      <c r="C3" s="123"/>
      <c r="D3" s="123"/>
      <c r="E3" s="123"/>
    </row>
    <row r="4" spans="1:5" ht="15.75" thickBot="1" x14ac:dyDescent="0.3"/>
    <row r="5" spans="1:5" x14ac:dyDescent="0.25">
      <c r="A5" s="116" t="s">
        <v>51</v>
      </c>
      <c r="B5" s="117"/>
      <c r="C5" s="117"/>
      <c r="D5" s="117"/>
      <c r="E5" s="119"/>
    </row>
    <row r="6" spans="1:5" ht="45.75" thickBot="1" x14ac:dyDescent="0.3">
      <c r="A6" s="57" t="s">
        <v>0</v>
      </c>
      <c r="B6" s="58" t="s">
        <v>33</v>
      </c>
      <c r="C6" s="58" t="s">
        <v>1</v>
      </c>
      <c r="D6" s="58" t="s">
        <v>49</v>
      </c>
      <c r="E6" s="60" t="s">
        <v>50</v>
      </c>
    </row>
    <row r="7" spans="1:5" x14ac:dyDescent="0.25">
      <c r="A7" s="61" t="s">
        <v>16</v>
      </c>
      <c r="B7" s="62" t="e">
        <f>IF(SUM('edificio 1'!#REF!+'edificio 2'!C11+'edificio 3'!C11+'edificio 4'!C11+'edificio 5'!C11+'edificio 6'!C11+'edificio 7'!C11+'edificio 8'!C11+'edificio 9'!C11+'edificio 10'!C11)=0," ",SUM('edificio 1'!#REF!+'edificio 2'!C11+'edificio 3'!C11+'edificio 4'!C11+'edificio 5'!C11+'edificio 6'!C11+'edificio 7'!C11+'edificio 8'!C11+'edificio 9'!C11+'edificio 10'!C11))</f>
        <v>#REF!</v>
      </c>
      <c r="C7" s="84" t="e">
        <f>IF(SUM('edificio 1'!#REF!+'edificio 2'!D11+'edificio 3'!D11+'edificio 4'!D11+'edificio 5'!D11+'edificio 6'!D11+'edificio 7'!D11+'edificio 8'!D11+'edificio 9'!D11+'edificio 10'!D11)=0," ",SUM('edificio 1'!#REF!+'edificio 2'!D11+'edificio 3'!D11+'edificio 4'!D11+'edificio 5'!D11+'edificio 6'!D11+'edificio 7'!D11+'edificio 8'!D11+'edificio 9'!D11+'edificio 10'!D11))</f>
        <v>#REF!</v>
      </c>
      <c r="D7" s="86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192</v>
      </c>
      <c r="E7" s="85" t="e">
        <f>IF(B7=" "," ",B7/D7)</f>
        <v>#REF!</v>
      </c>
    </row>
    <row r="8" spans="1:5" x14ac:dyDescent="0.25">
      <c r="A8" s="66" t="s">
        <v>17</v>
      </c>
      <c r="B8" s="67">
        <f>IF(SUM('edificio 1'!C11+'edificio 2'!C12+'edificio 3'!C12+'edificio 4'!C12+'edificio 5'!C12+'edificio 6'!C12+'edificio 7'!C12+'edificio 8'!C12+'edificio 9'!C12+'edificio 10'!C12)=0," ",SUM('edificio 1'!C11+'edificio 2'!C12+'edificio 3'!C12+'edificio 4'!C12+'edificio 5'!C12+'edificio 6'!C12+'edificio 7'!C12+'edificio 8'!C12+'edificio 9'!C12+'edificio 10'!C12))</f>
        <v>2104</v>
      </c>
      <c r="C8" s="84">
        <f>IF(SUM('edificio 1'!D11+'edificio 2'!D12+'edificio 3'!D12+'edificio 4'!D12+'edificio 5'!D12+'edificio 6'!D12+'edificio 7'!D12+'edificio 8'!D12+'edificio 9'!D12+'edificio 10'!D12)=0," ",SUM('edificio 1'!D11+'edificio 2'!D12+'edificio 3'!D12+'edificio 4'!D12+'edificio 5'!D12+'edificio 6'!D12+'edificio 7'!D12+'edificio 8'!D12+'edificio 9'!D12+'edificio 10'!D12))</f>
        <v>4130904</v>
      </c>
      <c r="D8" s="86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192</v>
      </c>
      <c r="E8" s="71">
        <f t="shared" ref="E8:E18" si="0">IF(B8=" "," ",B8/D8)</f>
        <v>10.958333333333334</v>
      </c>
    </row>
    <row r="9" spans="1:5" x14ac:dyDescent="0.25">
      <c r="A9" s="66" t="s">
        <v>18</v>
      </c>
      <c r="B9" s="67">
        <f>IF(SUM('edificio 1'!C12+'edificio 2'!C13+'edificio 3'!C13+'edificio 4'!C13+'edificio 5'!C13+'edificio 6'!C13+'edificio 7'!C13+'edificio 8'!C13+'edificio 9'!C13+'edificio 10'!C13)=0," ",SUM('edificio 1'!C12+'edificio 2'!C13+'edificio 3'!C13+'edificio 4'!C13+'edificio 5'!C13+'edificio 6'!C13+'edificio 7'!C13+'edificio 8'!C13+'edificio 9'!C13+'edificio 10'!C13))</f>
        <v>1904</v>
      </c>
      <c r="C9" s="84">
        <f>IF(SUM('edificio 1'!D12+'edificio 2'!D13+'edificio 3'!D13+'edificio 4'!D13+'edificio 5'!D13+'edificio 6'!D13+'edificio 7'!D13+'edificio 8'!D13+'edificio 9'!D13+'edificio 10'!D13)=0," ",SUM('edificio 1'!D12+'edificio 2'!D13+'edificio 3'!D13+'edificio 4'!D13+'edificio 5'!D13+'edificio 6'!D13+'edificio 7'!D13+'edificio 8'!D13+'edificio 9'!D13+'edificio 10'!D13))</f>
        <v>3798614</v>
      </c>
      <c r="D9" s="86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192</v>
      </c>
      <c r="E9" s="71">
        <f t="shared" si="0"/>
        <v>9.9166666666666661</v>
      </c>
    </row>
    <row r="10" spans="1:5" x14ac:dyDescent="0.25">
      <c r="A10" s="66" t="s">
        <v>19</v>
      </c>
      <c r="B10" s="67">
        <f>IF(SUM('edificio 1'!C13+'edificio 2'!C14+'edificio 3'!C14+'edificio 4'!C14+'edificio 5'!C14+'edificio 6'!C14+'edificio 7'!C14+'edificio 8'!C14+'edificio 9'!C14+'edificio 10'!C14)=0," ",SUM('edificio 1'!C13+'edificio 2'!C14+'edificio 3'!C14+'edificio 4'!C14+'edificio 5'!C14+'edificio 6'!C14+'edificio 7'!C14+'edificio 8'!C14+'edificio 9'!C14+'edificio 10'!C14))</f>
        <v>1672</v>
      </c>
      <c r="C10" s="84">
        <f>IF(SUM('edificio 1'!D13+'edificio 2'!D14+'edificio 3'!D14+'edificio 4'!D14+'edificio 5'!D14+'edificio 6'!D14+'edificio 7'!D14+'edificio 8'!D14+'edificio 9'!D14+'edificio 10'!D14)=0," ",SUM('edificio 1'!D13+'edificio 2'!D14+'edificio 3'!D14+'edificio 4'!D14+'edificio 5'!D14+'edificio 6'!D14+'edificio 7'!D14+'edificio 8'!D14+'edificio 9'!D14+'edificio 10'!D14))</f>
        <v>3332062</v>
      </c>
      <c r="D10" s="86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192</v>
      </c>
      <c r="E10" s="71">
        <f t="shared" si="0"/>
        <v>8.7083333333333339</v>
      </c>
    </row>
    <row r="11" spans="1:5" x14ac:dyDescent="0.25">
      <c r="A11" s="66" t="s">
        <v>20</v>
      </c>
      <c r="B11" s="67">
        <f>IF(SUM('edificio 1'!C14+'edificio 2'!C15+'edificio 3'!C15+'edificio 4'!C15+'edificio 5'!C15+'edificio 6'!C15+'edificio 7'!C15+'edificio 8'!C15+'edificio 9'!C15+'edificio 10'!C15)=0," ",SUM('edificio 1'!C14+'edificio 2'!C15+'edificio 3'!C15+'edificio 4'!C15+'edificio 5'!C15+'edificio 6'!C15+'edificio 7'!C15+'edificio 8'!C15+'edificio 9'!C15+'edificio 10'!C15))</f>
        <v>1876</v>
      </c>
      <c r="C11" s="84">
        <f>IF(SUM('edificio 1'!D14+'edificio 2'!D15+'edificio 3'!D15+'edificio 4'!D15+'edificio 5'!D15+'edificio 6'!D15+'edificio 7'!D15+'edificio 8'!D15+'edificio 9'!D15+'edificio 10'!D15)=0," ",SUM('edificio 1'!D14+'edificio 2'!D15+'edificio 3'!D15+'edificio 4'!D15+'edificio 5'!D15+'edificio 6'!D15+'edificio 7'!D15+'edificio 8'!D15+'edificio 9'!D15+'edificio 10'!D15))</f>
        <v>3742306</v>
      </c>
      <c r="D11" s="86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192</v>
      </c>
      <c r="E11" s="71">
        <f t="shared" si="0"/>
        <v>9.7708333333333339</v>
      </c>
    </row>
    <row r="12" spans="1:5" x14ac:dyDescent="0.25">
      <c r="A12" s="66" t="s">
        <v>21</v>
      </c>
      <c r="B12" s="67">
        <f>IF(SUM('edificio 1'!C15+'edificio 2'!C16+'edificio 3'!C16+'edificio 4'!C16+'edificio 5'!C16+'edificio 6'!C16+'edificio 7'!C16+'edificio 8'!C16+'edificio 9'!C16+'edificio 10'!C16)=0," ",SUM('edificio 1'!C15+'edificio 2'!C16+'edificio 3'!C16+'edificio 4'!C16+'edificio 5'!C16+'edificio 6'!C16+'edificio 7'!C16+'edificio 8'!C16+'edificio 9'!C16+'edificio 10'!C16))</f>
        <v>1629</v>
      </c>
      <c r="C12" s="84">
        <f>IF(SUM('edificio 1'!D15+'edificio 2'!D16+'edificio 3'!D16+'edificio 4'!D16+'edificio 5'!D16+'edificio 6'!D16+'edificio 7'!D16+'edificio 8'!D16+'edificio 9'!D16+'edificio 10'!D16)=0," ",SUM('edificio 1'!D15+'edificio 2'!D16+'edificio 3'!D16+'edificio 4'!D16+'edificio 5'!D16+'edificio 6'!D16+'edificio 7'!D16+'edificio 8'!D16+'edificio 9'!D16+'edificio 10'!D16))</f>
        <v>3265699</v>
      </c>
      <c r="D12" s="86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192</v>
      </c>
      <c r="E12" s="71">
        <f t="shared" si="0"/>
        <v>8.484375</v>
      </c>
    </row>
    <row r="13" spans="1:5" x14ac:dyDescent="0.25">
      <c r="A13" s="66" t="s">
        <v>22</v>
      </c>
      <c r="B13" s="67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2069</v>
      </c>
      <c r="C13" s="84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3500252</v>
      </c>
      <c r="D13" s="86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192</v>
      </c>
      <c r="E13" s="71">
        <f t="shared" si="0"/>
        <v>10.776041666666666</v>
      </c>
    </row>
    <row r="14" spans="1:5" x14ac:dyDescent="0.25">
      <c r="A14" s="66" t="s">
        <v>23</v>
      </c>
      <c r="B14" s="67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1837</v>
      </c>
      <c r="C14" s="84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2719114</v>
      </c>
      <c r="D14" s="86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192</v>
      </c>
      <c r="E14" s="71">
        <f t="shared" si="0"/>
        <v>9.5677083333333339</v>
      </c>
    </row>
    <row r="15" spans="1:5" x14ac:dyDescent="0.25">
      <c r="A15" s="66" t="s">
        <v>24</v>
      </c>
      <c r="B15" s="67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2030</v>
      </c>
      <c r="C15" s="84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3007070</v>
      </c>
      <c r="D15" s="86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192</v>
      </c>
      <c r="E15" s="71">
        <f t="shared" si="0"/>
        <v>10.572916666666666</v>
      </c>
    </row>
    <row r="16" spans="1:5" x14ac:dyDescent="0.25">
      <c r="A16" s="66" t="s">
        <v>25</v>
      </c>
      <c r="B16" s="67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1945</v>
      </c>
      <c r="C16" s="84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2880250</v>
      </c>
      <c r="D16" s="86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192</v>
      </c>
      <c r="E16" s="71">
        <f t="shared" si="0"/>
        <v>10.130208333333334</v>
      </c>
    </row>
    <row r="17" spans="1:5" x14ac:dyDescent="0.25">
      <c r="A17" s="66" t="s">
        <v>26</v>
      </c>
      <c r="B17" s="67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1939</v>
      </c>
      <c r="C17" s="84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2871298</v>
      </c>
      <c r="D17" s="86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192</v>
      </c>
      <c r="E17" s="71">
        <f t="shared" si="0"/>
        <v>10.098958333333334</v>
      </c>
    </row>
    <row r="18" spans="1:5" ht="15.75" thickBot="1" x14ac:dyDescent="0.3">
      <c r="A18" s="72" t="s">
        <v>27</v>
      </c>
      <c r="B18" s="73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1935</v>
      </c>
      <c r="C18" s="84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2865330</v>
      </c>
      <c r="D18" s="87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192</v>
      </c>
      <c r="E18" s="76">
        <f t="shared" si="0"/>
        <v>10.078125</v>
      </c>
    </row>
    <row r="19" spans="1:5" x14ac:dyDescent="0.25">
      <c r="A19" s="88" t="s">
        <v>14</v>
      </c>
      <c r="B19" s="89" t="e">
        <f>SUM(B7:B18)</f>
        <v>#REF!</v>
      </c>
      <c r="C19" s="90" t="e">
        <f>SUM(C7:C16)</f>
        <v>#REF!</v>
      </c>
      <c r="D19" s="91" t="s">
        <v>57</v>
      </c>
      <c r="E19" s="92" t="s">
        <v>57</v>
      </c>
    </row>
    <row r="20" spans="1:5" ht="15.75" thickBot="1" x14ac:dyDescent="0.3">
      <c r="A20" s="93" t="s">
        <v>61</v>
      </c>
      <c r="B20" s="94" t="e">
        <f>IF(SUM(B7:B18)=" "," ",AVERAGE(B7:B18))</f>
        <v>#REF!</v>
      </c>
      <c r="C20" s="95" t="e">
        <f>IF(SUM(C7:C18)=" "," ",AVERAGE(C7:C18))</f>
        <v>#REF!</v>
      </c>
      <c r="D20" s="94">
        <f>AVERAGEIF(D7:D18,"&gt;0",D7:D18)</f>
        <v>192</v>
      </c>
      <c r="E20" s="96" t="e">
        <f>IF(SUM(E7:E18)=0,"",AVERAGE(E7:E18))</f>
        <v>#REF!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zoomScaleNormal="100" workbookViewId="0">
      <selection activeCell="F21" sqref="F21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5.7109375" style="22" customWidth="1"/>
    <col min="5" max="5" width="15.140625" style="22" customWidth="1"/>
    <col min="6" max="6" width="23.140625" style="22" customWidth="1"/>
    <col min="7" max="16384" width="11.42578125" style="22"/>
  </cols>
  <sheetData>
    <row r="1" spans="1:10" x14ac:dyDescent="0.25">
      <c r="A1" s="108" t="s">
        <v>47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  <c r="H1" s="21"/>
    </row>
    <row r="2" spans="1:10" x14ac:dyDescent="0.25">
      <c r="A2" s="108" t="s">
        <v>44</v>
      </c>
      <c r="B2" s="108"/>
      <c r="C2" s="113"/>
      <c r="D2" s="113"/>
      <c r="E2" s="113"/>
      <c r="F2" s="113"/>
      <c r="G2" s="113"/>
      <c r="H2" s="21"/>
    </row>
    <row r="3" spans="1:10" x14ac:dyDescent="0.25">
      <c r="A3" s="108" t="s">
        <v>45</v>
      </c>
      <c r="B3" s="108"/>
      <c r="C3" s="18" t="str">
        <f>IF('Datos Generales'!J22="","",'Datos Generales'!J22)</f>
        <v>II semestre del 2015</v>
      </c>
      <c r="D3" s="18"/>
      <c r="E3" s="18"/>
      <c r="F3" s="18"/>
      <c r="G3" s="18"/>
      <c r="H3" s="21"/>
    </row>
    <row r="4" spans="1:10" x14ac:dyDescent="0.25">
      <c r="A4" s="108" t="s">
        <v>29</v>
      </c>
      <c r="B4" s="108"/>
      <c r="C4" s="114">
        <v>42431</v>
      </c>
      <c r="D4" s="111"/>
      <c r="E4" s="111"/>
      <c r="F4" s="111"/>
      <c r="G4" s="111"/>
      <c r="H4" s="21"/>
    </row>
    <row r="5" spans="1:10" x14ac:dyDescent="0.25">
      <c r="A5" s="108" t="s">
        <v>30</v>
      </c>
      <c r="B5" s="108"/>
      <c r="C5" s="111" t="s">
        <v>71</v>
      </c>
      <c r="D5" s="111"/>
      <c r="E5" s="111"/>
      <c r="F5" s="111"/>
      <c r="G5" s="111"/>
      <c r="H5" s="21"/>
    </row>
    <row r="6" spans="1:10" x14ac:dyDescent="0.25">
      <c r="A6" s="108" t="s">
        <v>54</v>
      </c>
      <c r="B6" s="108"/>
      <c r="C6" s="111" t="s">
        <v>70</v>
      </c>
      <c r="D6" s="111"/>
      <c r="E6" s="111"/>
      <c r="F6" s="111"/>
      <c r="G6" s="111"/>
      <c r="H6" s="21"/>
    </row>
    <row r="7" spans="1:10" x14ac:dyDescent="0.25">
      <c r="A7" s="23"/>
      <c r="B7" s="23"/>
      <c r="C7" s="109" t="s">
        <v>55</v>
      </c>
      <c r="D7" s="109"/>
      <c r="E7" s="109"/>
      <c r="F7" s="109"/>
      <c r="G7" s="109"/>
      <c r="H7" s="110"/>
    </row>
    <row r="8" spans="1:10" x14ac:dyDescent="0.25">
      <c r="C8" s="110"/>
      <c r="D8" s="110"/>
      <c r="E8" s="110"/>
      <c r="F8" s="110"/>
      <c r="G8" s="110"/>
      <c r="H8" s="110"/>
    </row>
    <row r="9" spans="1:10" x14ac:dyDescent="0.25">
      <c r="C9" s="24"/>
      <c r="D9" s="24"/>
      <c r="E9" s="24"/>
      <c r="F9" s="24"/>
      <c r="G9" s="24"/>
      <c r="H9" s="24"/>
    </row>
    <row r="10" spans="1:10" ht="33" thickBot="1" x14ac:dyDescent="0.3">
      <c r="B10" s="25" t="s">
        <v>0</v>
      </c>
      <c r="C10" s="26" t="s">
        <v>52</v>
      </c>
      <c r="D10" s="26" t="s">
        <v>1</v>
      </c>
      <c r="E10" s="26" t="s">
        <v>15</v>
      </c>
      <c r="F10" s="27" t="s">
        <v>53</v>
      </c>
    </row>
    <row r="11" spans="1:10" x14ac:dyDescent="0.25">
      <c r="B11" s="28" t="s">
        <v>2</v>
      </c>
      <c r="C11" s="1">
        <v>2104</v>
      </c>
      <c r="D11" s="97">
        <v>4130904</v>
      </c>
      <c r="E11" s="3">
        <v>192</v>
      </c>
      <c r="F11" s="6">
        <v>10.96</v>
      </c>
    </row>
    <row r="12" spans="1:10" x14ac:dyDescent="0.25">
      <c r="B12" s="29" t="s">
        <v>3</v>
      </c>
      <c r="C12" s="1">
        <v>1904</v>
      </c>
      <c r="D12" s="97">
        <v>3798614</v>
      </c>
      <c r="E12" s="1">
        <v>192</v>
      </c>
      <c r="F12" s="6">
        <v>9.91</v>
      </c>
      <c r="I12" s="107"/>
      <c r="J12" s="107"/>
    </row>
    <row r="13" spans="1:10" x14ac:dyDescent="0.25">
      <c r="B13" s="29" t="s">
        <v>4</v>
      </c>
      <c r="C13" s="1">
        <v>1672</v>
      </c>
      <c r="D13" s="97">
        <v>3332062</v>
      </c>
      <c r="E13" s="1">
        <v>192</v>
      </c>
      <c r="F13" s="6">
        <v>8.6999999999999993</v>
      </c>
      <c r="I13" s="107"/>
      <c r="J13" s="107"/>
    </row>
    <row r="14" spans="1:10" x14ac:dyDescent="0.25">
      <c r="B14" s="29" t="s">
        <v>5</v>
      </c>
      <c r="C14" s="1">
        <v>1876</v>
      </c>
      <c r="D14" s="97">
        <v>3742306</v>
      </c>
      <c r="E14" s="1">
        <v>192</v>
      </c>
      <c r="F14" s="6">
        <v>9.77</v>
      </c>
      <c r="I14" s="107"/>
      <c r="J14" s="107"/>
    </row>
    <row r="15" spans="1:10" x14ac:dyDescent="0.25">
      <c r="B15" s="29" t="s">
        <v>6</v>
      </c>
      <c r="C15" s="1">
        <v>1629</v>
      </c>
      <c r="D15" s="97">
        <v>3265699</v>
      </c>
      <c r="E15" s="1">
        <v>192</v>
      </c>
      <c r="F15" s="6">
        <v>8.48</v>
      </c>
      <c r="I15" s="107"/>
      <c r="J15" s="107"/>
    </row>
    <row r="16" spans="1:10" x14ac:dyDescent="0.25">
      <c r="B16" s="29" t="s">
        <v>7</v>
      </c>
      <c r="C16" s="100">
        <v>1710</v>
      </c>
      <c r="D16" s="101">
        <v>3408480</v>
      </c>
      <c r="E16" s="1">
        <v>192</v>
      </c>
      <c r="F16" s="6">
        <v>8.9</v>
      </c>
    </row>
    <row r="17" spans="1:7" x14ac:dyDescent="0.25">
      <c r="B17" s="29" t="s">
        <v>8</v>
      </c>
      <c r="C17" s="1">
        <v>2069</v>
      </c>
      <c r="D17" s="97">
        <v>3500252</v>
      </c>
      <c r="E17" s="1">
        <v>192</v>
      </c>
      <c r="F17" s="6">
        <v>10.77</v>
      </c>
    </row>
    <row r="18" spans="1:7" x14ac:dyDescent="0.25">
      <c r="B18" s="29" t="s">
        <v>9</v>
      </c>
      <c r="C18" s="1">
        <v>1837</v>
      </c>
      <c r="D18" s="97">
        <v>2719114</v>
      </c>
      <c r="E18" s="1">
        <v>192</v>
      </c>
      <c r="F18" s="6">
        <v>9.56</v>
      </c>
    </row>
    <row r="19" spans="1:7" x14ac:dyDescent="0.25">
      <c r="B19" s="29" t="s">
        <v>10</v>
      </c>
      <c r="C19" s="1">
        <v>2030</v>
      </c>
      <c r="D19" s="97">
        <v>3007070</v>
      </c>
      <c r="E19" s="1">
        <v>192</v>
      </c>
      <c r="F19" s="6">
        <f t="shared" ref="F17:F19" si="0">IF(C19=0,"",C19/E19)</f>
        <v>10.572916666666666</v>
      </c>
    </row>
    <row r="20" spans="1:7" x14ac:dyDescent="0.25">
      <c r="B20" s="29" t="s">
        <v>11</v>
      </c>
      <c r="C20" s="1">
        <v>1945</v>
      </c>
      <c r="D20" s="97">
        <v>2880250</v>
      </c>
      <c r="E20" s="1">
        <v>192</v>
      </c>
      <c r="F20" s="6">
        <f t="shared" ref="F20:F22" si="1">IF(C20=0,"",C20/E20)</f>
        <v>10.130208333333334</v>
      </c>
    </row>
    <row r="21" spans="1:7" x14ac:dyDescent="0.25">
      <c r="B21" s="29" t="s">
        <v>12</v>
      </c>
      <c r="C21" s="8">
        <v>1939</v>
      </c>
      <c r="D21" s="98">
        <v>2871298</v>
      </c>
      <c r="E21" s="8">
        <v>192</v>
      </c>
      <c r="F21" s="6">
        <v>10.09</v>
      </c>
    </row>
    <row r="22" spans="1:7" ht="15.75" thickBot="1" x14ac:dyDescent="0.3">
      <c r="B22" s="30" t="s">
        <v>13</v>
      </c>
      <c r="C22" s="10">
        <v>1935</v>
      </c>
      <c r="D22" s="99">
        <v>2865330</v>
      </c>
      <c r="E22" s="10">
        <v>192</v>
      </c>
      <c r="F22" s="12">
        <v>10.07</v>
      </c>
    </row>
    <row r="23" spans="1:7" x14ac:dyDescent="0.25">
      <c r="B23" s="31" t="s">
        <v>46</v>
      </c>
      <c r="C23" s="32">
        <f>IF(SUM(C11:C22)=0,"",SUM(C11:C22))</f>
        <v>22650</v>
      </c>
      <c r="D23" s="33">
        <f>IF(SUM(D11:D22)=0,"",SUM(D11:D22))</f>
        <v>39521379</v>
      </c>
      <c r="E23" s="34" t="s">
        <v>57</v>
      </c>
      <c r="F23" s="35" t="s">
        <v>57</v>
      </c>
      <c r="G23" s="36"/>
    </row>
    <row r="24" spans="1:7" ht="15.75" thickBot="1" x14ac:dyDescent="0.3">
      <c r="B24" s="37" t="s">
        <v>56</v>
      </c>
      <c r="C24" s="38">
        <f>IF(SUM(C11:C22)=0," ",AVERAGE(C11:C22))</f>
        <v>1887.5</v>
      </c>
      <c r="D24" s="39">
        <f>IF(SUM(D11:D22)=0," ",AVERAGE(D11:D22))</f>
        <v>3293448.25</v>
      </c>
      <c r="E24" s="38">
        <f>IF(SUM(E11:E22)=0,"",AVERAGE(E11:E22))</f>
        <v>192</v>
      </c>
      <c r="F24" s="40">
        <f>IF(SUM(F11:F22)=0,"",AVERAGE(F11:F22))</f>
        <v>9.8260937500000001</v>
      </c>
      <c r="G24" s="36"/>
    </row>
    <row r="25" spans="1:7" x14ac:dyDescent="0.25">
      <c r="A25" s="41"/>
    </row>
    <row r="26" spans="1:7" x14ac:dyDescent="0.25">
      <c r="A26" s="41"/>
    </row>
    <row r="27" spans="1:7" x14ac:dyDescent="0.25">
      <c r="A27" s="41"/>
    </row>
  </sheetData>
  <sheetProtection autoFilter="0"/>
  <protectedRanges>
    <protectedRange sqref="D1:E7 F2:G9" name="Rango2"/>
    <protectedRange sqref="C20:E22" name="Rango3"/>
    <protectedRange sqref="E11:E19 C11:D15 C17:D19" name="Rango3_2"/>
  </protectedRanges>
  <mergeCells count="16">
    <mergeCell ref="A3:B3"/>
    <mergeCell ref="A1:B1"/>
    <mergeCell ref="A2:B2"/>
    <mergeCell ref="A4:B4"/>
    <mergeCell ref="A5:B5"/>
    <mergeCell ref="C1:G1"/>
    <mergeCell ref="C2:G2"/>
    <mergeCell ref="C4:G4"/>
    <mergeCell ref="C5:G5"/>
    <mergeCell ref="I13:J13"/>
    <mergeCell ref="I14:J14"/>
    <mergeCell ref="I15:J15"/>
    <mergeCell ref="I12:J12"/>
    <mergeCell ref="A6:B6"/>
    <mergeCell ref="C7:H8"/>
    <mergeCell ref="C6:G6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zoomScaleNormal="100" workbookViewId="0">
      <selection activeCell="E17" sqref="E17:E22"/>
    </sheetView>
  </sheetViews>
  <sheetFormatPr baseColWidth="10" defaultRowHeight="15" x14ac:dyDescent="0.25"/>
  <cols>
    <col min="1" max="1" width="12.7109375" style="22" customWidth="1"/>
    <col min="2" max="2" width="11.7109375" style="22" customWidth="1"/>
    <col min="3" max="3" width="17" style="22" customWidth="1"/>
    <col min="4" max="4" width="15" style="22" customWidth="1"/>
    <col min="5" max="5" width="15.7109375" style="22" customWidth="1"/>
    <col min="6" max="6" width="22.5703125" style="22" customWidth="1"/>
    <col min="7" max="7" width="11.42578125" style="22"/>
    <col min="8" max="8" width="10.85546875" style="22" customWidth="1"/>
    <col min="9" max="16384" width="11.42578125" style="22"/>
  </cols>
  <sheetData>
    <row r="1" spans="1:8" x14ac:dyDescent="0.25">
      <c r="A1" s="108" t="s">
        <v>47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  <c r="H1" s="21"/>
    </row>
    <row r="2" spans="1:8" x14ac:dyDescent="0.25">
      <c r="A2" s="108" t="s">
        <v>44</v>
      </c>
      <c r="B2" s="108"/>
      <c r="C2" s="113"/>
      <c r="D2" s="113"/>
      <c r="E2" s="113"/>
      <c r="F2" s="113"/>
      <c r="G2" s="113"/>
      <c r="H2" s="21"/>
    </row>
    <row r="3" spans="1:8" x14ac:dyDescent="0.25">
      <c r="A3" s="108" t="s">
        <v>45</v>
      </c>
      <c r="B3" s="108"/>
      <c r="C3" s="18" t="str">
        <f>IF('Datos Generales'!J22="","",'Datos Generales'!J22)</f>
        <v>II semestre del 2015</v>
      </c>
      <c r="D3" s="18"/>
      <c r="E3" s="18"/>
      <c r="F3" s="18"/>
      <c r="G3" s="18"/>
      <c r="H3" s="21"/>
    </row>
    <row r="4" spans="1:8" x14ac:dyDescent="0.25">
      <c r="A4" s="108" t="s">
        <v>29</v>
      </c>
      <c r="B4" s="108"/>
      <c r="C4" s="113"/>
      <c r="D4" s="113"/>
      <c r="E4" s="113"/>
      <c r="F4" s="113"/>
      <c r="G4" s="113"/>
      <c r="H4" s="21"/>
    </row>
    <row r="5" spans="1:8" x14ac:dyDescent="0.25">
      <c r="A5" s="108" t="s">
        <v>30</v>
      </c>
      <c r="B5" s="108"/>
      <c r="C5" s="113"/>
      <c r="D5" s="113"/>
      <c r="E5" s="113"/>
      <c r="F5" s="113"/>
      <c r="G5" s="113"/>
      <c r="H5" s="21"/>
    </row>
    <row r="6" spans="1:8" x14ac:dyDescent="0.25">
      <c r="A6" s="108" t="s">
        <v>54</v>
      </c>
      <c r="B6" s="108"/>
      <c r="C6" s="113" t="s">
        <v>69</v>
      </c>
      <c r="D6" s="113"/>
      <c r="E6" s="113"/>
      <c r="F6" s="113"/>
      <c r="G6" s="113"/>
      <c r="H6" s="21"/>
    </row>
    <row r="7" spans="1:8" ht="17.25" customHeight="1" x14ac:dyDescent="0.25">
      <c r="A7" s="23"/>
      <c r="B7" s="23"/>
      <c r="C7" s="110" t="s">
        <v>55</v>
      </c>
      <c r="D7" s="110"/>
      <c r="E7" s="110"/>
      <c r="F7" s="110"/>
      <c r="G7" s="110"/>
      <c r="H7" s="110"/>
    </row>
    <row r="8" spans="1:8" x14ac:dyDescent="0.25">
      <c r="C8" s="110"/>
      <c r="D8" s="110"/>
      <c r="E8" s="110"/>
      <c r="F8" s="110"/>
      <c r="G8" s="110"/>
      <c r="H8" s="110"/>
    </row>
    <row r="9" spans="1:8" x14ac:dyDescent="0.25">
      <c r="C9" s="24"/>
      <c r="D9" s="24"/>
      <c r="E9" s="24"/>
      <c r="F9" s="24"/>
      <c r="G9" s="24"/>
      <c r="H9" s="24"/>
    </row>
    <row r="10" spans="1:8" ht="45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19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20"/>
      <c r="F12" s="6" t="str">
        <f t="shared" si="0"/>
        <v/>
      </c>
    </row>
    <row r="13" spans="1:8" x14ac:dyDescent="0.25">
      <c r="B13" s="29" t="s">
        <v>4</v>
      </c>
      <c r="C13" s="1"/>
      <c r="D13" s="7"/>
      <c r="E13" s="20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20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20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20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20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20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9" t="str">
        <f>IF(SUM(E11:E22)=0,"",AVERAGE(E11:E22))</f>
        <v/>
      </c>
      <c r="F24" s="15" t="str">
        <f>IF(SUM(F11:F22)=0,"",AVERAGE(F11:F22))</f>
        <v/>
      </c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C7:H8"/>
    <mergeCell ref="C1:G1"/>
    <mergeCell ref="C2:G2"/>
    <mergeCell ref="C4:G4"/>
    <mergeCell ref="C5:G5"/>
    <mergeCell ref="C6:G6"/>
    <mergeCell ref="A4:B4"/>
    <mergeCell ref="A5:B5"/>
    <mergeCell ref="A6:B6"/>
    <mergeCell ref="A1:B1"/>
    <mergeCell ref="A2:B2"/>
    <mergeCell ref="A3:B3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4" width="15.140625" style="22" customWidth="1"/>
    <col min="5" max="5" width="15.7109375" style="22" customWidth="1"/>
    <col min="6" max="6" width="23" style="22" customWidth="1"/>
    <col min="7" max="7" width="10" style="22" customWidth="1"/>
    <col min="8" max="8" width="8.85546875" style="22" customWidth="1"/>
    <col min="9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  <c r="H1" s="21"/>
    </row>
    <row r="2" spans="1:8" x14ac:dyDescent="0.25">
      <c r="A2" s="108" t="s">
        <v>44</v>
      </c>
      <c r="B2" s="108"/>
      <c r="C2" s="113"/>
      <c r="D2" s="113"/>
      <c r="E2" s="113"/>
      <c r="F2" s="113"/>
      <c r="G2" s="113"/>
      <c r="H2" s="21"/>
    </row>
    <row r="3" spans="1:8" x14ac:dyDescent="0.25">
      <c r="A3" s="108" t="s">
        <v>45</v>
      </c>
      <c r="B3" s="108"/>
      <c r="C3" s="18" t="str">
        <f>IF('Datos Generales'!J22="","",'Datos Generales'!J22)</f>
        <v>II semestre del 2015</v>
      </c>
      <c r="D3" s="18"/>
      <c r="E3" s="18"/>
      <c r="F3" s="18"/>
      <c r="G3" s="18"/>
      <c r="H3" s="48"/>
    </row>
    <row r="4" spans="1:8" x14ac:dyDescent="0.25">
      <c r="A4" s="108" t="s">
        <v>29</v>
      </c>
      <c r="B4" s="108"/>
      <c r="C4" s="113"/>
      <c r="D4" s="113"/>
      <c r="E4" s="113"/>
      <c r="F4" s="113"/>
      <c r="G4" s="113"/>
      <c r="H4" s="48"/>
    </row>
    <row r="5" spans="1:8" x14ac:dyDescent="0.25">
      <c r="A5" s="108" t="s">
        <v>30</v>
      </c>
      <c r="B5" s="108"/>
      <c r="C5" s="113"/>
      <c r="D5" s="113"/>
      <c r="E5" s="113"/>
      <c r="F5" s="113"/>
      <c r="G5" s="113"/>
      <c r="H5" s="48"/>
    </row>
    <row r="6" spans="1:8" x14ac:dyDescent="0.25">
      <c r="A6" s="108" t="s">
        <v>54</v>
      </c>
      <c r="B6" s="108"/>
      <c r="C6" s="113"/>
      <c r="D6" s="113"/>
      <c r="E6" s="113"/>
      <c r="F6" s="113"/>
      <c r="G6" s="113"/>
      <c r="H6" s="48"/>
    </row>
    <row r="7" spans="1:8" ht="21.75" customHeight="1" x14ac:dyDescent="0.25">
      <c r="A7" s="23"/>
      <c r="B7" s="23"/>
      <c r="C7" s="109" t="s">
        <v>55</v>
      </c>
      <c r="D7" s="109"/>
      <c r="E7" s="109"/>
      <c r="F7" s="109"/>
      <c r="G7" s="109"/>
      <c r="H7" s="110"/>
    </row>
    <row r="8" spans="1:8" ht="9" customHeight="1" x14ac:dyDescent="0.25">
      <c r="C8" s="110"/>
      <c r="D8" s="110"/>
      <c r="E8" s="110"/>
      <c r="F8" s="110"/>
      <c r="G8" s="110"/>
      <c r="H8" s="110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2.42578125" style="22" customWidth="1"/>
    <col min="3" max="3" width="14.5703125" style="22" customWidth="1"/>
    <col min="4" max="4" width="15" style="22" customWidth="1"/>
    <col min="5" max="5" width="15.140625" style="22" customWidth="1"/>
    <col min="6" max="6" width="24.5703125" style="22" customWidth="1"/>
    <col min="7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  <c r="H1" s="21"/>
    </row>
    <row r="2" spans="1:8" x14ac:dyDescent="0.25">
      <c r="A2" s="108" t="s">
        <v>44</v>
      </c>
      <c r="B2" s="108"/>
      <c r="C2" s="112"/>
      <c r="D2" s="112"/>
      <c r="E2" s="112"/>
      <c r="F2" s="112"/>
      <c r="G2" s="112"/>
      <c r="H2" s="48"/>
    </row>
    <row r="3" spans="1:8" x14ac:dyDescent="0.25">
      <c r="A3" s="108" t="s">
        <v>45</v>
      </c>
      <c r="B3" s="108"/>
      <c r="C3" s="17" t="str">
        <f>IF('Datos Generales'!J22="","",'Datos Generales'!J22)</f>
        <v>II semestre del 2015</v>
      </c>
      <c r="D3" s="17"/>
      <c r="E3" s="17"/>
      <c r="F3" s="17"/>
      <c r="G3" s="17"/>
      <c r="H3" s="48"/>
    </row>
    <row r="4" spans="1:8" x14ac:dyDescent="0.25">
      <c r="A4" s="108" t="s">
        <v>29</v>
      </c>
      <c r="B4" s="108"/>
      <c r="C4" s="112"/>
      <c r="D4" s="112"/>
      <c r="E4" s="112"/>
      <c r="F4" s="112"/>
      <c r="G4" s="112"/>
      <c r="H4" s="48"/>
    </row>
    <row r="5" spans="1:8" x14ac:dyDescent="0.25">
      <c r="A5" s="108" t="s">
        <v>30</v>
      </c>
      <c r="B5" s="108"/>
      <c r="C5" s="112"/>
      <c r="D5" s="112"/>
      <c r="E5" s="112"/>
      <c r="F5" s="112"/>
      <c r="G5" s="112"/>
      <c r="H5" s="48"/>
    </row>
    <row r="6" spans="1:8" x14ac:dyDescent="0.25">
      <c r="A6" s="108" t="s">
        <v>54</v>
      </c>
      <c r="B6" s="108"/>
      <c r="C6" s="112"/>
      <c r="D6" s="112"/>
      <c r="E6" s="112"/>
      <c r="F6" s="112"/>
      <c r="G6" s="112"/>
      <c r="H6" s="48"/>
    </row>
    <row r="7" spans="1:8" ht="21.75" customHeight="1" x14ac:dyDescent="0.25">
      <c r="A7" s="23"/>
      <c r="B7" s="23"/>
      <c r="C7" s="109" t="s">
        <v>55</v>
      </c>
      <c r="D7" s="109"/>
      <c r="E7" s="109"/>
      <c r="F7" s="109"/>
      <c r="G7" s="109"/>
      <c r="H7" s="110"/>
    </row>
    <row r="8" spans="1:8" ht="9" customHeight="1" x14ac:dyDescent="0.25">
      <c r="C8" s="110"/>
      <c r="D8" s="110"/>
      <c r="E8" s="110"/>
      <c r="F8" s="110"/>
      <c r="G8" s="110"/>
      <c r="H8" s="110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J29" sqref="J29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.42578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  <c r="H1" s="21"/>
    </row>
    <row r="2" spans="1:8" x14ac:dyDescent="0.25">
      <c r="A2" s="108" t="s">
        <v>44</v>
      </c>
      <c r="B2" s="108"/>
      <c r="C2" s="113"/>
      <c r="D2" s="113"/>
      <c r="E2" s="113"/>
      <c r="F2" s="113"/>
      <c r="G2" s="113"/>
      <c r="H2" s="21"/>
    </row>
    <row r="3" spans="1:8" x14ac:dyDescent="0.25">
      <c r="A3" s="108" t="s">
        <v>45</v>
      </c>
      <c r="B3" s="108"/>
      <c r="C3" s="18" t="str">
        <f>IF('Datos Generales'!J22="","",'Datos Generales'!J22)</f>
        <v>II semestre del 2015</v>
      </c>
      <c r="D3" s="18"/>
      <c r="E3" s="18"/>
      <c r="F3" s="18"/>
      <c r="G3" s="18"/>
      <c r="H3" s="21"/>
    </row>
    <row r="4" spans="1:8" x14ac:dyDescent="0.25">
      <c r="A4" s="108" t="s">
        <v>29</v>
      </c>
      <c r="B4" s="108"/>
      <c r="C4" s="113"/>
      <c r="D4" s="113"/>
      <c r="E4" s="113"/>
      <c r="F4" s="113"/>
      <c r="G4" s="113"/>
      <c r="H4" s="21"/>
    </row>
    <row r="5" spans="1:8" x14ac:dyDescent="0.25">
      <c r="A5" s="108" t="s">
        <v>30</v>
      </c>
      <c r="B5" s="108"/>
      <c r="C5" s="113"/>
      <c r="D5" s="113"/>
      <c r="E5" s="113"/>
      <c r="F5" s="113"/>
      <c r="G5" s="113"/>
      <c r="H5" s="21"/>
    </row>
    <row r="6" spans="1:8" x14ac:dyDescent="0.25">
      <c r="A6" s="108" t="s">
        <v>54</v>
      </c>
      <c r="B6" s="108"/>
      <c r="C6" s="113"/>
      <c r="D6" s="113"/>
      <c r="E6" s="113"/>
      <c r="F6" s="113"/>
      <c r="G6" s="113"/>
      <c r="H6" s="21"/>
    </row>
    <row r="7" spans="1:8" ht="21.75" customHeight="1" x14ac:dyDescent="0.25">
      <c r="A7" s="23"/>
      <c r="B7" s="23"/>
      <c r="C7" s="110" t="s">
        <v>55</v>
      </c>
      <c r="D7" s="110"/>
      <c r="E7" s="110"/>
      <c r="F7" s="110"/>
      <c r="G7" s="42"/>
      <c r="H7" s="42"/>
    </row>
    <row r="8" spans="1:8" ht="18.75" customHeight="1" x14ac:dyDescent="0.25">
      <c r="C8" s="110"/>
      <c r="D8" s="110"/>
      <c r="E8" s="110"/>
      <c r="F8" s="110"/>
      <c r="G8" s="42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7:F8"/>
    <mergeCell ref="C1:G1"/>
    <mergeCell ref="C2:G2"/>
    <mergeCell ref="C4:G4"/>
    <mergeCell ref="C5:G5"/>
    <mergeCell ref="C6:G6"/>
    <mergeCell ref="A6:B6"/>
    <mergeCell ref="A1:B1"/>
    <mergeCell ref="A2:B2"/>
    <mergeCell ref="A3:B3"/>
    <mergeCell ref="A4:B4"/>
    <mergeCell ref="A5:B5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.85546875" style="22" customWidth="1"/>
    <col min="4" max="4" width="14.28515625" style="22" customWidth="1"/>
    <col min="5" max="5" width="12.85546875" style="22" customWidth="1"/>
    <col min="6" max="6" width="24" style="22" customWidth="1"/>
    <col min="7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</row>
    <row r="2" spans="1:8" x14ac:dyDescent="0.25">
      <c r="A2" s="108" t="s">
        <v>44</v>
      </c>
      <c r="B2" s="108"/>
      <c r="C2" s="113"/>
      <c r="D2" s="113"/>
      <c r="E2" s="113"/>
      <c r="F2" s="113"/>
      <c r="G2" s="113"/>
    </row>
    <row r="3" spans="1:8" x14ac:dyDescent="0.25">
      <c r="A3" s="108" t="s">
        <v>45</v>
      </c>
      <c r="B3" s="108"/>
      <c r="C3" s="18" t="str">
        <f>IF('Datos Generales'!J22="","",'Datos Generales'!J22)</f>
        <v>II semestre del 2015</v>
      </c>
      <c r="D3" s="18"/>
      <c r="E3" s="18"/>
      <c r="F3" s="18"/>
      <c r="G3" s="18"/>
    </row>
    <row r="4" spans="1:8" x14ac:dyDescent="0.25">
      <c r="A4" s="108" t="s">
        <v>29</v>
      </c>
      <c r="B4" s="108"/>
      <c r="C4" s="113"/>
      <c r="D4" s="113"/>
      <c r="E4" s="113"/>
      <c r="F4" s="113"/>
      <c r="G4" s="113"/>
    </row>
    <row r="5" spans="1:8" x14ac:dyDescent="0.25">
      <c r="A5" s="108" t="s">
        <v>30</v>
      </c>
      <c r="B5" s="108"/>
      <c r="C5" s="113"/>
      <c r="D5" s="113"/>
      <c r="E5" s="113"/>
      <c r="F5" s="113"/>
      <c r="G5" s="113"/>
    </row>
    <row r="6" spans="1:8" x14ac:dyDescent="0.25">
      <c r="A6" s="108" t="s">
        <v>54</v>
      </c>
      <c r="B6" s="108"/>
      <c r="C6" s="113"/>
      <c r="D6" s="113"/>
      <c r="E6" s="113"/>
      <c r="F6" s="113"/>
      <c r="G6" s="113"/>
      <c r="H6" s="21"/>
    </row>
    <row r="7" spans="1:8" ht="16.5" customHeight="1" x14ac:dyDescent="0.25">
      <c r="A7" s="23"/>
      <c r="B7" s="23"/>
      <c r="C7" s="109" t="s">
        <v>55</v>
      </c>
      <c r="D7" s="109"/>
      <c r="E7" s="109"/>
      <c r="F7" s="109"/>
      <c r="G7" s="109"/>
      <c r="H7" s="42"/>
    </row>
    <row r="8" spans="1:8" ht="18.75" customHeight="1" x14ac:dyDescent="0.25">
      <c r="C8" s="110"/>
      <c r="D8" s="110"/>
      <c r="E8" s="110"/>
      <c r="F8" s="110"/>
      <c r="G8" s="110"/>
      <c r="H8" s="42"/>
    </row>
    <row r="10" spans="1:8" ht="39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2.5703125" style="22" customWidth="1"/>
    <col min="4" max="4" width="14.5703125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</row>
    <row r="2" spans="1:8" x14ac:dyDescent="0.25">
      <c r="A2" s="108" t="s">
        <v>44</v>
      </c>
      <c r="B2" s="108"/>
      <c r="C2" s="113"/>
      <c r="D2" s="113"/>
      <c r="E2" s="113"/>
      <c r="F2" s="113"/>
      <c r="G2" s="113"/>
    </row>
    <row r="3" spans="1:8" x14ac:dyDescent="0.25">
      <c r="A3" s="108" t="s">
        <v>45</v>
      </c>
      <c r="B3" s="108"/>
      <c r="C3" s="18" t="str">
        <f>IF('Datos Generales'!J22="","",'Datos Generales'!J22)</f>
        <v>II semestre del 2015</v>
      </c>
      <c r="D3" s="18"/>
      <c r="E3" s="18"/>
      <c r="F3" s="18"/>
      <c r="G3" s="18"/>
    </row>
    <row r="4" spans="1:8" x14ac:dyDescent="0.25">
      <c r="A4" s="108" t="s">
        <v>29</v>
      </c>
      <c r="B4" s="108"/>
      <c r="C4" s="113"/>
      <c r="D4" s="113"/>
      <c r="E4" s="113"/>
      <c r="F4" s="113"/>
      <c r="G4" s="113"/>
    </row>
    <row r="5" spans="1:8" x14ac:dyDescent="0.25">
      <c r="A5" s="108" t="s">
        <v>30</v>
      </c>
      <c r="B5" s="108"/>
      <c r="C5" s="113"/>
      <c r="D5" s="113"/>
      <c r="E5" s="113"/>
      <c r="F5" s="113"/>
      <c r="G5" s="113"/>
    </row>
    <row r="6" spans="1:8" x14ac:dyDescent="0.25">
      <c r="A6" s="108" t="s">
        <v>54</v>
      </c>
      <c r="B6" s="108"/>
      <c r="C6" s="113"/>
      <c r="D6" s="113"/>
      <c r="E6" s="113"/>
      <c r="F6" s="113"/>
      <c r="G6" s="113"/>
      <c r="H6" s="21"/>
    </row>
    <row r="7" spans="1:8" ht="16.5" customHeight="1" x14ac:dyDescent="0.25">
      <c r="A7" s="23"/>
      <c r="B7" s="23"/>
      <c r="C7" s="109" t="s">
        <v>55</v>
      </c>
      <c r="D7" s="109"/>
      <c r="E7" s="109"/>
      <c r="F7" s="109"/>
      <c r="G7" s="109"/>
      <c r="H7" s="42"/>
    </row>
    <row r="8" spans="1:8" ht="15" customHeight="1" x14ac:dyDescent="0.25">
      <c r="C8" s="110"/>
      <c r="D8" s="110"/>
      <c r="E8" s="110"/>
      <c r="F8" s="110"/>
      <c r="G8" s="110"/>
      <c r="H8" s="42"/>
    </row>
    <row r="10" spans="1:8" ht="42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" style="22" customWidth="1"/>
    <col min="4" max="4" width="14.28515625" style="22" customWidth="1"/>
    <col min="5" max="5" width="15.7109375" style="22" customWidth="1"/>
    <col min="6" max="6" width="22.85546875" style="22" customWidth="1"/>
    <col min="7" max="16384" width="11.42578125" style="22"/>
  </cols>
  <sheetData>
    <row r="1" spans="1:8" x14ac:dyDescent="0.25">
      <c r="A1" s="108" t="s">
        <v>28</v>
      </c>
      <c r="B1" s="108"/>
      <c r="C1" s="112" t="str">
        <f>IF('Datos Generales'!I11="","",'Datos Generales'!I11)</f>
        <v>Imprenta Nacional</v>
      </c>
      <c r="D1" s="112"/>
      <c r="E1" s="112"/>
      <c r="F1" s="112"/>
      <c r="G1" s="112"/>
    </row>
    <row r="2" spans="1:8" x14ac:dyDescent="0.25">
      <c r="A2" s="108" t="s">
        <v>44</v>
      </c>
      <c r="B2" s="108"/>
      <c r="C2" s="112"/>
      <c r="D2" s="112"/>
      <c r="E2" s="112"/>
      <c r="F2" s="112"/>
      <c r="G2" s="112"/>
    </row>
    <row r="3" spans="1:8" x14ac:dyDescent="0.25">
      <c r="A3" s="108" t="s">
        <v>45</v>
      </c>
      <c r="B3" s="108"/>
      <c r="C3" s="18" t="str">
        <f>IF('Datos Generales'!J22="","",'Datos Generales'!J22)</f>
        <v>II semestre del 2015</v>
      </c>
      <c r="D3" s="18"/>
      <c r="E3" s="18"/>
      <c r="F3" s="18"/>
      <c r="G3" s="18"/>
    </row>
    <row r="4" spans="1:8" x14ac:dyDescent="0.25">
      <c r="A4" s="108" t="s">
        <v>29</v>
      </c>
      <c r="B4" s="108"/>
      <c r="C4" s="115"/>
      <c r="D4" s="115"/>
      <c r="E4" s="115"/>
      <c r="F4" s="115"/>
      <c r="G4" s="115"/>
    </row>
    <row r="5" spans="1:8" x14ac:dyDescent="0.25">
      <c r="A5" s="108" t="s">
        <v>30</v>
      </c>
      <c r="B5" s="108"/>
      <c r="C5" s="113"/>
      <c r="D5" s="113"/>
      <c r="E5" s="113"/>
      <c r="F5" s="113"/>
      <c r="G5" s="113"/>
    </row>
    <row r="6" spans="1:8" x14ac:dyDescent="0.25">
      <c r="A6" s="108" t="s">
        <v>54</v>
      </c>
      <c r="B6" s="108"/>
      <c r="C6" s="113"/>
      <c r="D6" s="113"/>
      <c r="E6" s="113"/>
      <c r="F6" s="113"/>
      <c r="G6" s="113"/>
      <c r="H6" s="21"/>
    </row>
    <row r="7" spans="1:8" ht="16.5" customHeight="1" x14ac:dyDescent="0.25">
      <c r="A7" s="23"/>
      <c r="B7" s="23"/>
      <c r="C7" s="109" t="s">
        <v>55</v>
      </c>
      <c r="D7" s="109"/>
      <c r="E7" s="109"/>
      <c r="F7" s="109"/>
      <c r="G7" s="109"/>
      <c r="H7" s="42"/>
    </row>
    <row r="8" spans="1:8" ht="15.75" customHeight="1" x14ac:dyDescent="0.25">
      <c r="C8" s="110"/>
      <c r="D8" s="110"/>
      <c r="E8" s="110"/>
      <c r="F8" s="110"/>
      <c r="G8" s="110"/>
      <c r="H8" s="42"/>
    </row>
    <row r="10" spans="1:8" ht="36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6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1:G1"/>
    <mergeCell ref="A1:B1"/>
    <mergeCell ref="A2:B2"/>
    <mergeCell ref="A3:B3"/>
    <mergeCell ref="A4:B4"/>
    <mergeCell ref="A6:B6"/>
    <mergeCell ref="C6:G6"/>
    <mergeCell ref="C7:G8"/>
    <mergeCell ref="C4:G4"/>
    <mergeCell ref="C2:G2"/>
    <mergeCell ref="C5:G5"/>
    <mergeCell ref="A5:B5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7E82780B787644BB07B5DD1DD1B517" ma:contentTypeVersion="4" ma:contentTypeDescription="Crear nuevo documento." ma:contentTypeScope="" ma:versionID="08350fb0b82f57c75d65643dc63e7f8b">
  <xsd:schema xmlns:xsd="http://www.w3.org/2001/XMLSchema" xmlns:xs="http://www.w3.org/2001/XMLSchema" xmlns:p="http://schemas.microsoft.com/office/2006/metadata/properties" xmlns:ns2="74f425d4-1e22-4e16-bfcc-f99780ac703c" targetNamespace="http://schemas.microsoft.com/office/2006/metadata/properties" ma:root="true" ma:fieldsID="792c54591105b4ad471f206cfba2548b" ns2:_="">
    <xsd:import namespace="74f425d4-1e22-4e16-bfcc-f99780ac7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25d4-1e22-4e16-bfcc-f99780ac7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33F1E0-07EC-4FDF-A51B-C7BAB0BE0FC1}"/>
</file>

<file path=customXml/itemProps2.xml><?xml version="1.0" encoding="utf-8"?>
<ds:datastoreItem xmlns:ds="http://schemas.openxmlformats.org/officeDocument/2006/customXml" ds:itemID="{02B5E2BA-6BE5-493B-BB2C-DCC03AF8D1D8}"/>
</file>

<file path=customXml/itemProps3.xml><?xml version="1.0" encoding="utf-8"?>
<ds:datastoreItem xmlns:ds="http://schemas.openxmlformats.org/officeDocument/2006/customXml" ds:itemID="{4CC9FC50-762C-4595-927F-9423A8E331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Jaqueline Cubillo</cp:lastModifiedBy>
  <cp:lastPrinted>2011-08-08T19:52:49Z</cp:lastPrinted>
  <dcterms:created xsi:type="dcterms:W3CDTF">2009-10-20T13:50:35Z</dcterms:created>
  <dcterms:modified xsi:type="dcterms:W3CDTF">2018-10-19T19:11:30Z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0x010100757E82780B787644BB07B5DD1DD1B517</vt:lpwstr>
  </property>
</Properties>
</file>